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4" activeTab="6"/>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Informações Complementares" sheetId="7" r:id="rId7"/>
    <sheet name="População 2015" sheetId="8" r:id="rId8"/>
    <sheet name="População 2016" sheetId="9" r:id="rId9"/>
    <sheet name="População 2017" sheetId="10" r:id="rId10"/>
  </sheets>
  <definedNames>
    <definedName name="_xlnm.Print_Area" localSheetId="2">'Anexo 1 - 12M Pessoal'!$A$1:$P$57</definedName>
    <definedName name="_xlnm.Print_Area" localSheetId="1">'Anexo 1 - Pessoal'!$A$1:$J$52</definedName>
    <definedName name="_xlnm.Print_Area" localSheetId="4">'Anexo 5.2 - Disp.e RP - Consórc'!$A$1:$J$31</definedName>
    <definedName name="_xlnm.Print_Area" localSheetId="5">'Anexo 6 - Simplificado'!$A$1:$D$37</definedName>
    <definedName name="_xlnm.Print_Area" localSheetId="0">'Informações Iniciais'!$A$1:$B$23</definedName>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3">NA()</definedName>
    <definedName name="Planilha_1ÁreaTotal" localSheetId="5">NA()</definedName>
    <definedName name="Planilha_1ÁreaTotal">NA()</definedName>
    <definedName name="Planilha_1CabGráfico" localSheetId="2">NA()</definedName>
    <definedName name="Planilha_1CabGráfico" localSheetId="1">NA()</definedName>
    <definedName name="Planilha_1CabGráfico" localSheetId="3">NA()</definedName>
    <definedName name="Planilha_1CabGráfico" localSheetId="5">NA()</definedName>
    <definedName name="Planilha_1CabGráfico">NA()</definedName>
    <definedName name="Planilha_1TítCols" localSheetId="2">NA()</definedName>
    <definedName name="Planilha_1TítCols" localSheetId="1">NA()</definedName>
    <definedName name="Planilha_1TítCols" localSheetId="3">NA()</definedName>
    <definedName name="Planilha_1TítCols" localSheetId="5">NA()</definedName>
    <definedName name="Planilha_1TítCols">NA()</definedName>
    <definedName name="Planilha_1TítLins" localSheetId="2">NA()</definedName>
    <definedName name="Planilha_1TítLins" localSheetId="1">NA()</definedName>
    <definedName name="Planilha_1TítLins" localSheetId="3">NA()</definedName>
    <definedName name="Planilha_1TítLins" localSheetId="5">NA()</definedName>
    <definedName name="Planilha_1TítLins">NA()</definedName>
    <definedName name="Planilha_2ÁreaTotal" localSheetId="2">NA()</definedName>
    <definedName name="Planilha_2ÁreaTotal" localSheetId="1">NA()</definedName>
    <definedName name="Planilha_2ÁreaTotal" localSheetId="3">NA()</definedName>
    <definedName name="Planilha_2ÁreaTotal">NA()</definedName>
    <definedName name="Planilha_2CabGráfico" localSheetId="2">NA()</definedName>
    <definedName name="Planilha_2CabGráfico" localSheetId="1">NA()</definedName>
    <definedName name="Planilha_2CabGráfico" localSheetId="3">NA()</definedName>
    <definedName name="Planilha_2CabGráfico">NA()</definedName>
    <definedName name="Planilha_2TítCols" localSheetId="2">NA()</definedName>
    <definedName name="Planilha_2TítCols" localSheetId="1">NA()</definedName>
    <definedName name="Planilha_2TítCols" localSheetId="3">NA()</definedName>
    <definedName name="Planilha_2TítCols">NA()</definedName>
    <definedName name="Planilha_2TítLins" localSheetId="2">NA()</definedName>
    <definedName name="Planilha_2TítLins" localSheetId="1">NA()</definedName>
    <definedName name="Planilha_2TítLins" localSheetId="3">NA()</definedName>
    <definedName name="Planilha_2TítLins">NA()</definedName>
    <definedName name="Planilha_3ÁreaTotal" localSheetId="2">NA()</definedName>
    <definedName name="Planilha_3ÁreaTotal" localSheetId="1">NA()</definedName>
    <definedName name="Planilha_3ÁreaTotal" localSheetId="3">NA()</definedName>
    <definedName name="Planilha_3ÁreaTotal">NA()</definedName>
    <definedName name="Planilha_3CabGráfico" localSheetId="2">NA()</definedName>
    <definedName name="Planilha_3CabGráfico" localSheetId="1">NA()</definedName>
    <definedName name="Planilha_3CabGráfico" localSheetId="3">NA()</definedName>
    <definedName name="Planilha_3CabGráfico">NA()</definedName>
    <definedName name="Planilha_3TítCols" localSheetId="2">NA()</definedName>
    <definedName name="Planilha_3TítCols" localSheetId="1">NA()</definedName>
    <definedName name="Planilha_3TítCols" localSheetId="3">NA()</definedName>
    <definedName name="Planilha_3TítCols">NA()</definedName>
    <definedName name="Planilha_3TítLins" localSheetId="2">NA()</definedName>
    <definedName name="Planilha_3TítLins" localSheetId="1">NA()</definedName>
    <definedName name="Planilha_3TítLins" localSheetId="3">NA()</definedName>
    <definedName name="Planilha_3TítLins">NA()</definedName>
    <definedName name="Planilha_4ÁreaTotal" localSheetId="2">NA()</definedName>
    <definedName name="Planilha_4ÁreaTotal" localSheetId="1">NA()</definedName>
    <definedName name="Planilha_4ÁreaTotal" localSheetId="3">NA()</definedName>
    <definedName name="Planilha_4ÁreaTotal">NA()</definedName>
    <definedName name="Planilha_4TítCols" localSheetId="2">NA()</definedName>
    <definedName name="Planilha_4TítCols" localSheetId="1">NA()</definedName>
    <definedName name="Planilha_4TítCols" localSheetId="3">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3">'Anexo 5 - Disponibilidade e RP'!$A$1:$J$34</definedName>
    <definedName name="_xlnm.Print_Area" localSheetId="5">'Anexo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<sst xmlns="http://schemas.openxmlformats.org/spreadsheetml/2006/main" count="2564" uniqueCount="680">
  <si>
    <t>RELATÓRIO DE GESTÃO FISCAL</t>
  </si>
  <si>
    <t>1º Quadrimestre de 2018</t>
  </si>
  <si>
    <t>RGF QUADRIMESTRAL</t>
  </si>
  <si>
    <t>INFORMAÇÕES INICIAIS - Versão 2018.1</t>
  </si>
  <si>
    <t>2º Quadrimestre de 2018</t>
  </si>
  <si>
    <t>3º Quadrimestre de 2018</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</si>
  <si>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</si>
  <si>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</si>
  <si>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</si>
  <si>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</si>
  <si>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</si>
  <si>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</si>
  <si>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</si>
  <si>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</si>
  <si>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</si>
  <si>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</si>
  <si>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</si>
  <si>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</si>
  <si>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</si>
  <si>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</si>
  <si>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</si>
  <si>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</si>
  <si>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</si>
  <si>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</si>
  <si>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</si>
  <si>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</si>
  <si>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</si>
  <si>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</si>
  <si>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</si>
  <si>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</si>
  <si>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</si>
  <si>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</si>
  <si>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</si>
  <si>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</si>
  <si>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</si>
  <si>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</si>
  <si>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</si>
  <si>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</si>
  <si>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</si>
  <si>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</si>
  <si>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</si>
  <si>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</si>
  <si>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</si>
  <si>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</si>
  <si>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</si>
  <si>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</si>
  <si>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</si>
  <si>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</si>
  <si>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</si>
  <si>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</si>
  <si>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</si>
  <si>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</si>
  <si>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</si>
  <si>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</si>
  <si>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</si>
  <si>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</si>
  <si>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</si>
  <si>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</si>
  <si>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</si>
  <si>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</si>
  <si>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</si>
  <si>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</si>
  <si>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</si>
  <si>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</si>
  <si>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</si>
  <si>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</si>
  <si>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</si>
  <si>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</si>
  <si>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</si>
  <si>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</si>
  <si>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</si>
  <si>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</si>
  <si>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</si>
  <si>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</si>
  <si>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</si>
  <si>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</si>
  <si>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</si>
  <si>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</si>
  <si>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</si>
  <si>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</si>
  <si>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</si>
  <si>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</si>
  <si>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</si>
  <si>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</si>
  <si>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</si>
  <si>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</si>
  <si>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</si>
  <si>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</si>
  <si>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</si>
  <si>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</si>
  <si>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</si>
  <si>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</si>
  <si>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</si>
  <si>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</si>
  <si>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</si>
  <si>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</si>
  <si>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</si>
  <si>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</si>
  <si>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</si>
  <si>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</si>
  <si>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</si>
  <si>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</si>
  <si>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</si>
  <si>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</si>
  <si>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</si>
  <si>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</si>
  <si>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</si>
  <si>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</si>
  <si>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</si>
  <si>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</si>
  <si>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</si>
  <si>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</si>
  <si>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</si>
  <si>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</si>
  <si>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</si>
  <si>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</si>
  <si>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</si>
  <si>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</si>
  <si>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</si>
  <si>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</si>
  <si>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</si>
  <si>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</si>
  <si>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</si>
  <si>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</si>
  <si>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</si>
  <si>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</si>
  <si>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</si>
  <si>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</si>
  <si>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</si>
  <si>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</si>
  <si>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</si>
  <si>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</si>
  <si>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</si>
  <si>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</si>
  <si>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</si>
  <si>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</si>
  <si>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</si>
  <si>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</si>
  <si>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</si>
  <si>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</si>
  <si>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</si>
  <si>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</si>
  <si>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</si>
  <si>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</si>
  <si>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</si>
  <si>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</si>
  <si>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</si>
  <si>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</si>
  <si>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</si>
  <si>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</si>
  <si>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</si>
  <si>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</si>
  <si>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</si>
  <si>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</si>
  <si>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</si>
  <si>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</si>
  <si>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</si>
  <si>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</si>
  <si>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</si>
  <si>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</si>
  <si>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INSUFICIÊNCIA FINANCEIRA VERIFICADA NO CONSÓRCIO PÚBLICO</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</si>
  <si>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</si>
  <si>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</si>
  <si>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</si>
  <si>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</si>
  <si>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</si>
  <si>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</si>
  <si>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</si>
  <si>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</si>
  <si>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</si>
  <si>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</si>
  <si>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</si>
  <si>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</si>
  <si>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</si>
  <si>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</si>
  <si>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</si>
  <si>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</si>
  <si>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</si>
  <si>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</si>
  <si>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</si>
  <si>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</si>
  <si>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</si>
  <si>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</si>
  <si>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</si>
  <si>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</si>
  <si>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</si>
  <si>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</si>
  <si>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</si>
  <si>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</si>
  <si>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</si>
  <si>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</si>
  <si>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Tabela 7 – Informações complementares</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</si>
  <si>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</si>
  <si>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</si>
  <si>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</si>
  <si>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</si>
  <si>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</si>
  <si>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</si>
  <si>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</si>
  <si>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</si>
  <si>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</si>
  <si>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</si>
  <si>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</si>
  <si>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</si>
  <si>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</si>
  <si>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</si>
  <si>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</si>
  <si>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</si>
  <si>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</si>
  <si>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</si>
  <si>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</si>
  <si>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</si>
  <si>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</si>
  <si>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</si>
  <si>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Nota:</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</si>
  <si>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</si>
  <si>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</si>
  <si>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</si>
  <si>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</si>
  <si>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</si>
  <si>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</si>
  <si>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</si>
  <si>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</si>
  <si>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</si>
  <si>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</si>
  <si>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</si>
  <si>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</si>
  <si>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</si>
  <si>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</si>
  <si>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</si>
  <si>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</si>
  <si>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</si>
  <si>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</si>
  <si>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</si>
  <si>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</si>
  <si>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</si>
  <si>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</si>
  <si>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</si>
  <si>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</si>
  <si>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</si>
  <si>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</si>
  <si>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</si>
  <si>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</si>
  <si>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</si>
  <si>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</si>
  <si>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</si>
  <si>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</si>
  <si>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</si>
  <si>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</si>
  <si>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</si>
  <si>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</si>
  <si>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</si>
  <si>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</si>
  <si>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</si>
  <si>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</si>
  <si>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</si>
  <si>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</si>
  <si>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</si>
  <si>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</si>
  <si>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</si>
  <si>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</si>
  <si>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</si>
  <si>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</si>
  <si>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</si>
  <si>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</si>
  <si>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</si>
  <si>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</si>
  <si>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</si>
  <si>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</si>
  <si>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</si>
  <si>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</si>
  <si>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</si>
  <si>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</si>
  <si>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</si>
  <si>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</si>
  <si>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</si>
  <si>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</si>
  <si>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</si>
  <si>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</si>
  <si>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</si>
  <si>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</si>
  <si>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</si>
  <si>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</si>
  <si>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</si>
  <si>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</si>
  <si>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</si>
  <si>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</si>
  <si>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</si>
  <si>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</si>
  <si>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</si>
  <si>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</si>
  <si>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</si>
  <si>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</si>
  <si>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</si>
  <si>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</si>
  <si>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</si>
  <si>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</si>
  <si>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</si>
  <si>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</si>
  <si>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</si>
  <si>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</si>
  <si>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</si>
  <si>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</si>
  <si>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</si>
  <si>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</si>
  <si>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</si>
  <si>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</si>
  <si>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</si>
  <si>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</si>
  <si>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</si>
  <si>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</si>
  <si>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</si>
  <si>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</si>
  <si>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</si>
  <si>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</si>
  <si>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</si>
  <si>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</si>
  <si>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</si>
  <si>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</si>
  <si>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</si>
  <si>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</si>
  <si>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</si>
  <si>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</si>
  <si>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</si>
  <si>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</si>
  <si>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</si>
  <si>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</si>
  <si>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</si>
  <si>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</si>
  <si>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</si>
  <si>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</si>
  <si>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</si>
  <si>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</si>
  <si>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</si>
  <si>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</si>
  <si>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</si>
  <si>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</si>
  <si>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</si>
  <si>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</si>
  <si>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</si>
  <si>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</si>
  <si>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</si>
  <si>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</si>
  <si>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</si>
  <si>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</si>
  <si>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</si>
  <si>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</si>
  <si>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</si>
  <si>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</si>
  <si>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</si>
  <si>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</si>
  <si>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</si>
  <si>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</si>
  <si>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</si>
  <si>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</si>
  <si>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</si>
  <si>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</si>
  <si>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</si>
  <si>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</si>
  <si>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</si>
  <si>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</si>
  <si>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</si>
  <si>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</si>
  <si>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</si>
  <si>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</si>
  <si>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</si>
  <si>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</si>
  <si>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</si>
  <si>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</si>
  <si>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</si>
  <si>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</si>
  <si>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</si>
  <si>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</si>
  <si>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</si>
  <si>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</si>
  <si>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</si>
  <si>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</si>
  <si>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</si>
  <si>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</si>
  <si>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</si>
  <si>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</si>
  <si>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</si>
  <si>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</si>
  <si>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</si>
  <si>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</si>
  <si>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</si>
  <si>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</si>
  <si>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</si>
  <si>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</si>
  <si>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</si>
  <si>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</si>
  <si>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</si>
  <si>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</si>
  <si>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</si>
  <si>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</si>
  <si>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</si>
  <si>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</si>
  <si>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</si>
  <si>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</si>
  <si>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</si>
  <si>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</si>
  <si>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</si>
  <si>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</si>
  <si>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</si>
  <si>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</si>
  <si>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</si>
  <si>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</si>
  <si>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</si>
  <si>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</si>
  <si>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</si>
  <si>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</si>
  <si>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</si>
  <si>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</si>
  <si>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</si>
  <si>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</si>
  <si>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</si>
  <si>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</si>
  <si>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</si>
  <si>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</si>
  <si>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</si>
  <si>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</si>
  <si>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</si>
  <si>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</si>
  <si>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</si>
  <si>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</si>
  <si>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</si>
  <si>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</si>
  <si>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</si>
  <si>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</si>
  <si>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</si>
  <si>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</si>
  <si>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</si>
  <si>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</si>
  <si>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</si>
  <si>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</si>
  <si>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</si>
  <si>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</si>
  <si>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</si>
  <si>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</si>
  <si>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</si>
  <si>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</si>
  <si>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</si>
  <si>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</si>
  <si>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</si>
  <si>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</si>
  <si>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</si>
  <si>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</si>
  <si>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</si>
  <si>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</si>
  <si>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</si>
  <si>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</si>
  <si>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</si>
  <si>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</si>
  <si>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</si>
  <si>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</si>
  <si>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</si>
  <si>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</si>
  <si>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</si>
  <si>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</si>
  <si>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</si>
  <si>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</si>
  <si>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</si>
  <si>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</si>
  <si>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</si>
  <si>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</si>
  <si>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</si>
  <si>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</si>
  <si>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</si>
  <si>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</si>
  <si>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</si>
  <si>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</si>
  <si>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</si>
  <si>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</si>
  <si>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</si>
  <si>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</si>
  <si>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</si>
  <si>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</si>
  <si>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</si>
  <si>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</si>
  <si>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</si>
  <si>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</si>
  <si>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</si>
  <si>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</si>
  <si>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</si>
  <si>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</si>
  <si>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</si>
  <si>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</si>
  <si>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</si>
  <si>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</si>
  <si>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</si>
  <si>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</si>
  <si>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</si>
  <si>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</si>
  <si>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</si>
  <si>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</si>
  <si>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</si>
  <si>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</si>
  <si>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</si>
  <si>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</si>
  <si>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</si>
  <si>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</si>
  <si>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</si>
  <si>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</si>
  <si>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</si>
  <si>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</si>
  <si>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</si>
  <si>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</si>
  <si>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</si>
  <si>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</si>
  <si>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</si>
  <si>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</si>
  <si>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</si>
  <si>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</si>
  <si>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</si>
  <si>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</si>
  <si>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</si>
  <si>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</si>
  <si>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</si>
  <si>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</si>
  <si>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</si>
  <si>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</si>
  <si>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</si>
  <si>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</si>
  <si>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</si>
  <si>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</si>
  <si>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</si>
  <si>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</si>
  <si>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</si>
  <si>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</si>
  <si>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</si>
  <si>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</si>
  <si>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</si>
  <si>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</si>
  <si>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</si>
  <si>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</si>
  <si>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</si>
  <si>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</si>
  <si>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</si>
  <si>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</si>
  <si>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</si>
  <si>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</si>
  <si>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</si>
  <si>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</si>
  <si>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</si>
  <si>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</si>
  <si>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</si>
  <si>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</si>
  <si>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</si>
  <si>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</si>
  <si>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</si>
  <si>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</si>
  <si>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</si>
  <si>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</si>
  <si>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</si>
  <si>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</si>
  <si>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</si>
  <si>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</si>
  <si>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</si>
  <si>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</si>
  <si>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</si>
  <si>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</si>
  <si>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</si>
  <si>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</si>
  <si>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</si>
  <si>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</si>
  <si>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</si>
  <si>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</si>
  <si>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</si>
  <si>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</si>
  <si>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</si>
  <si>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</si>
  <si>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</si>
  <si>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</si>
  <si>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</si>
  <si>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</si>
  <si>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</si>
  <si>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</si>
  <si>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</si>
  <si>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</si>
  <si>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</si>
  <si>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</si>
  <si>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</si>
  <si>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</si>
  <si>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</si>
  <si>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</si>
  <si>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</si>
  <si>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</si>
  <si>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</si>
  <si>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</si>
  <si>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</si>
  <si>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</si>
  <si>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</si>
  <si>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</si>
  <si>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</si>
  <si>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</si>
  <si>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</si>
  <si>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</si>
  <si>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</si>
  <si>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</si>
  <si>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</si>
  <si>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</si>
  <si>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</si>
  <si>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</si>
  <si>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</si>
  <si>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</si>
  <si>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</si>
  <si>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</si>
  <si>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</si>
  <si>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</si>
  <si>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</si>
  <si>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</si>
  <si>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</si>
  <si>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</si>
  <si>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</si>
  <si>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</si>
  <si>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</si>
  <si>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</si>
  <si>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</si>
  <si>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</si>
  <si>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</si>
  <si>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</si>
  <si>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</si>
  <si>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</si>
  <si>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</si>
  <si>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</si>
  <si>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</si>
  <si>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</si>
  <si>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</si>
  <si>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</si>
  <si>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</si>
  <si>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</si>
  <si>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</si>
  <si>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</si>
  <si>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</si>
  <si>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</si>
  <si>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</si>
  <si>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</si>
  <si>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</si>
  <si>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</si>
  <si>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</si>
  <si>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</si>
  <si>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</si>
  <si>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</si>
  <si>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</si>
  <si>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</si>
  <si>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</si>
  <si>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</si>
  <si>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</si>
  <si>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</si>
  <si>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</si>
  <si>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</si>
  <si>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</si>
  <si>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</si>
  <si>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</si>
  <si>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</si>
  <si>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</si>
  <si>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</si>
  <si>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</si>
  <si>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</si>
  <si>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</si>
  <si>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</si>
  <si>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</si>
  <si>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</si>
  <si>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</si>
  <si>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</si>
  <si>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</si>
  <si>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</si>
  <si>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</si>
  <si>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CAMARA MUNICIPAL DE BURITICUPU</t>
  </si>
  <si>
    <t>PODER LEGISLATIVO</t>
  </si>
  <si>
    <t>CNPJ:01.612.526/0001-95</t>
  </si>
  <si>
    <t>JAIRO MACEDO LIMA</t>
  </si>
  <si>
    <t>01/01/2017 À 31/12/2018</t>
  </si>
  <si>
    <t>802.499.653-72</t>
  </si>
  <si>
    <t>FRANCISCO FERNANDES DOS SANTOS</t>
  </si>
  <si>
    <t>CRC-MA 010761/0-0</t>
  </si>
  <si>
    <t>SITE</t>
  </si>
  <si>
    <t>WWW.BURITICUPU.MA.LEG.BR</t>
  </si>
  <si>
    <t>RUA SÃO RAIMUNDO, Nº100</t>
  </si>
  <si>
    <t>ELIELTONGR@HOTMAIL.COM</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</si>
</sst>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mm/dd/yyyy"/>
    <numFmt numFmtId="166" formatCode="&quot;R$ &quot;#,##0.00\ ;[Red]&quot;(R$ &quot;#,##0.00\)"/>
    <numFmt numFmtId="167" formatCode="* #,##0.00\ ;\-* #,##0.00\ ;* \-#\ ;@\ "/>
  </numFmts>
  <fonts count="72">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color indexed="60"/>
      <name val="Arial"/>
      <family val="2"/>
    </font>
    <font>
      <sz val="14"/>
      <name val="Times New Roman"/>
      <family val="1"/>
    </font>
    <font>
      <b/>
      <sz val="14"/>
      <name val="Times New Roman"/>
      <family val="1"/>
    </font>
    <font>
      <sz val="8"/>
      <color indexed="60"/>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9"/>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color indexed="63"/>
      </top>
      <bottom style="medium">
        <color indexed="5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61" fillId="33" borderId="1"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62"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3"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0" fontId="4" fillId="38" borderId="5" applyNumberFormat="0" applyAlignment="0" applyProtection="0"/>
    <xf numFmtId="0" fontId="4" fillId="38" borderId="5" applyNumberFormat="0" applyAlignment="0" applyProtection="0"/>
    <xf numFmtId="9" fontId="0" fillId="0" borderId="0" applyFill="0" applyBorder="0" applyAlignment="0" applyProtection="0"/>
    <xf numFmtId="0" fontId="64" fillId="25" borderId="6" applyNumberFormat="0" applyAlignment="0" applyProtection="0"/>
    <xf numFmtId="167"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6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1" fillId="0" borderId="0" xfId="0" applyFont="1" applyFill="1" applyAlignment="1" applyProtection="1">
      <alignment/>
      <protection/>
    </xf>
    <xf numFmtId="0" fontId="11" fillId="0" borderId="0" xfId="0" applyFont="1" applyAlignment="1" applyProtection="1">
      <alignment/>
      <protection/>
    </xf>
    <xf numFmtId="0" fontId="20" fillId="40" borderId="11" xfId="85" applyFont="1" applyFill="1" applyBorder="1" applyAlignment="1" applyProtection="1">
      <alignment horizontal="center" vertical="center"/>
      <protection/>
    </xf>
    <xf numFmtId="0" fontId="0" fillId="40" borderId="12" xfId="85" applyFill="1" applyBorder="1" applyAlignment="1" applyProtection="1">
      <alignment vertical="center"/>
      <protection/>
    </xf>
    <xf numFmtId="0" fontId="0" fillId="0" borderId="13" xfId="85" applyFont="1" applyBorder="1" applyAlignment="1" applyProtection="1">
      <alignment horizontal="left" vertical="center"/>
      <protection/>
    </xf>
    <xf numFmtId="0" fontId="0" fillId="41" borderId="0" xfId="85"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85" applyFont="1" applyBorder="1" applyAlignment="1" applyProtection="1">
      <alignment horizontal="left" vertical="center" wrapText="1"/>
      <protection/>
    </xf>
    <xf numFmtId="165" fontId="0" fillId="41" borderId="0" xfId="85" applyNumberFormat="1" applyFill="1" applyBorder="1" applyAlignment="1" applyProtection="1">
      <alignment vertical="center"/>
      <protection locked="0"/>
    </xf>
    <xf numFmtId="0" fontId="24" fillId="20" borderId="13" xfId="85" applyFont="1" applyFill="1" applyBorder="1" applyAlignment="1" applyProtection="1">
      <alignment horizontal="left" vertical="center"/>
      <protection/>
    </xf>
    <xf numFmtId="0" fontId="25" fillId="41" borderId="0" xfId="77" applyNumberFormat="1" applyFill="1" applyBorder="1" applyAlignment="1" applyProtection="1">
      <alignment horizontal="center" vertical="center"/>
      <protection locked="0"/>
    </xf>
    <xf numFmtId="0" fontId="0" fillId="0" borderId="13" xfId="85" applyFont="1" applyBorder="1" applyAlignment="1" applyProtection="1">
      <alignment horizontal="left" vertical="center" wrapText="1"/>
      <protection/>
    </xf>
    <xf numFmtId="0" fontId="0" fillId="0" borderId="14" xfId="85" applyFont="1" applyBorder="1" applyAlignment="1" applyProtection="1">
      <alignment horizontal="left" vertical="center" wrapText="1"/>
      <protection/>
    </xf>
    <xf numFmtId="0" fontId="25" fillId="41" borderId="15" xfId="77" applyNumberFormat="1" applyFill="1" applyBorder="1" applyAlignment="1" applyProtection="1">
      <alignment vertical="center"/>
      <protection locked="0"/>
    </xf>
    <xf numFmtId="0" fontId="0" fillId="0" borderId="0" xfId="0" applyFont="1" applyAlignment="1" applyProtection="1">
      <alignment vertical="center"/>
      <protection/>
    </xf>
    <xf numFmtId="0" fontId="0" fillId="0" borderId="0" xfId="85" applyProtection="1">
      <alignment/>
      <protection/>
    </xf>
    <xf numFmtId="0" fontId="26" fillId="0" borderId="0" xfId="85" applyNumberFormat="1" applyFont="1" applyFill="1" applyAlignment="1" applyProtection="1">
      <alignment/>
      <protection/>
    </xf>
    <xf numFmtId="0" fontId="27" fillId="0" borderId="0" xfId="85" applyNumberFormat="1" applyFont="1" applyFill="1" applyAlignment="1" applyProtection="1">
      <alignment/>
      <protection/>
    </xf>
    <xf numFmtId="0" fontId="16" fillId="0" borderId="0" xfId="85" applyNumberFormat="1" applyFont="1" applyFill="1" applyAlignment="1" applyProtection="1">
      <alignment/>
      <protection/>
    </xf>
    <xf numFmtId="0" fontId="16" fillId="0" borderId="0" xfId="85" applyNumberFormat="1" applyFont="1" applyFill="1" applyBorder="1" applyAlignment="1" applyProtection="1">
      <alignment horizontal="left"/>
      <protection/>
    </xf>
    <xf numFmtId="166" fontId="16" fillId="0" borderId="0" xfId="85" applyNumberFormat="1" applyFont="1" applyFill="1" applyAlignment="1" applyProtection="1">
      <alignment horizontal="right"/>
      <protection/>
    </xf>
    <xf numFmtId="0" fontId="27" fillId="0" borderId="0" xfId="85" applyNumberFormat="1" applyFont="1" applyFill="1" applyBorder="1" applyAlignment="1" applyProtection="1">
      <alignment horizontal="center"/>
      <protection/>
    </xf>
    <xf numFmtId="0" fontId="27" fillId="0" borderId="0" xfId="85" applyNumberFormat="1" applyFont="1" applyFill="1" applyBorder="1" applyAlignment="1" applyProtection="1">
      <alignment horizontal="center" vertical="top" wrapText="1"/>
      <protection/>
    </xf>
    <xf numFmtId="0" fontId="27" fillId="41" borderId="16" xfId="85" applyNumberFormat="1" applyFont="1" applyFill="1" applyBorder="1" applyAlignment="1" applyProtection="1">
      <alignment horizontal="center" vertical="top" wrapText="1"/>
      <protection/>
    </xf>
    <xf numFmtId="0" fontId="27" fillId="41" borderId="17" xfId="85" applyNumberFormat="1" applyFont="1" applyFill="1" applyBorder="1" applyAlignment="1" applyProtection="1">
      <alignment horizontal="center" vertical="top" wrapText="1"/>
      <protection/>
    </xf>
    <xf numFmtId="0" fontId="16" fillId="0" borderId="0" xfId="85" applyNumberFormat="1" applyFont="1" applyFill="1" applyBorder="1" applyAlignment="1" applyProtection="1">
      <alignment/>
      <protection/>
    </xf>
    <xf numFmtId="40" fontId="27" fillId="0" borderId="18" xfId="85" applyNumberFormat="1" applyFont="1" applyFill="1" applyBorder="1" applyAlignment="1" applyProtection="1">
      <alignment/>
      <protection/>
    </xf>
    <xf numFmtId="0" fontId="0" fillId="0" borderId="0" xfId="85" applyBorder="1" applyProtection="1">
      <alignment/>
      <protection/>
    </xf>
    <xf numFmtId="40" fontId="16" fillId="0" borderId="16" xfId="85" applyNumberFormat="1" applyFont="1" applyFill="1" applyBorder="1" applyAlignment="1" applyProtection="1">
      <alignment/>
      <protection/>
    </xf>
    <xf numFmtId="40" fontId="27" fillId="0" borderId="16" xfId="85" applyNumberFormat="1" applyFont="1" applyFill="1" applyBorder="1" applyAlignment="1" applyProtection="1">
      <alignment/>
      <protection/>
    </xf>
    <xf numFmtId="0" fontId="16" fillId="0" borderId="0" xfId="85"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85" applyNumberFormat="1" applyFont="1" applyFill="1" applyBorder="1" applyAlignment="1" applyProtection="1">
      <alignment horizontal="left" indent="1"/>
      <protection/>
    </xf>
    <xf numFmtId="0" fontId="16" fillId="0" borderId="15" xfId="85" applyNumberFormat="1" applyFont="1" applyFill="1" applyBorder="1" applyAlignment="1" applyProtection="1">
      <alignment/>
      <protection/>
    </xf>
    <xf numFmtId="40" fontId="16" fillId="0" borderId="19" xfId="85" applyNumberFormat="1" applyFont="1" applyFill="1" applyBorder="1" applyAlignment="1" applyProtection="1">
      <alignment/>
      <protection/>
    </xf>
    <xf numFmtId="40" fontId="27" fillId="0" borderId="20" xfId="85" applyNumberFormat="1" applyFont="1" applyFill="1" applyBorder="1" applyAlignment="1" applyProtection="1">
      <alignment/>
      <protection/>
    </xf>
    <xf numFmtId="0" fontId="16" fillId="0" borderId="21" xfId="85" applyNumberFormat="1" applyFont="1" applyFill="1" applyBorder="1" applyAlignment="1" applyProtection="1">
      <alignment/>
      <protection/>
    </xf>
    <xf numFmtId="0" fontId="16" fillId="0" borderId="15" xfId="85" applyNumberFormat="1" applyFont="1" applyFill="1" applyBorder="1" applyAlignment="1" applyProtection="1">
      <alignment horizontal="center"/>
      <protection/>
    </xf>
    <xf numFmtId="0" fontId="27" fillId="41" borderId="21" xfId="85" applyNumberFormat="1" applyFont="1" applyFill="1" applyBorder="1" applyAlignment="1" applyProtection="1">
      <alignment horizontal="center"/>
      <protection/>
    </xf>
    <xf numFmtId="0" fontId="27" fillId="41" borderId="22" xfId="85" applyNumberFormat="1" applyFont="1" applyFill="1" applyBorder="1" applyAlignment="1" applyProtection="1">
      <alignment horizontal="center"/>
      <protection/>
    </xf>
    <xf numFmtId="0" fontId="27" fillId="41" borderId="20" xfId="85" applyNumberFormat="1" applyFont="1" applyFill="1" applyBorder="1" applyAlignment="1" applyProtection="1">
      <alignment horizontal="center"/>
      <protection/>
    </xf>
    <xf numFmtId="0" fontId="27" fillId="0" borderId="21" xfId="85" applyNumberFormat="1" applyFont="1" applyFill="1" applyBorder="1" applyAlignment="1" applyProtection="1">
      <alignment horizontal="center"/>
      <protection/>
    </xf>
    <xf numFmtId="167" fontId="27" fillId="0" borderId="22" xfId="93" applyFont="1" applyFill="1" applyBorder="1" applyAlignment="1" applyProtection="1">
      <alignment horizontal="right" vertical="center"/>
      <protection/>
    </xf>
    <xf numFmtId="0" fontId="27" fillId="0" borderId="20" xfId="85" applyNumberFormat="1" applyFont="1" applyFill="1" applyBorder="1" applyAlignment="1" applyProtection="1">
      <alignment horizontal="center"/>
      <protection/>
    </xf>
    <xf numFmtId="0" fontId="16" fillId="41" borderId="21" xfId="85" applyNumberFormat="1" applyFont="1" applyFill="1" applyBorder="1" applyAlignment="1" applyProtection="1">
      <alignment/>
      <protection/>
    </xf>
    <xf numFmtId="167" fontId="27" fillId="41" borderId="20" xfId="93" applyFont="1" applyFill="1" applyBorder="1" applyAlignment="1" applyProtection="1">
      <alignment horizontal="right"/>
      <protection/>
    </xf>
    <xf numFmtId="10" fontId="27" fillId="41" borderId="20" xfId="91" applyNumberFormat="1" applyFont="1" applyFill="1" applyBorder="1" applyAlignment="1" applyProtection="1">
      <alignment horizontal="center"/>
      <protection/>
    </xf>
    <xf numFmtId="167" fontId="16" fillId="0" borderId="22" xfId="93" applyFont="1" applyFill="1" applyBorder="1" applyAlignment="1" applyProtection="1">
      <alignment horizontal="right" vertical="center"/>
      <protection/>
    </xf>
    <xf numFmtId="10" fontId="27" fillId="0" borderId="20" xfId="85" applyNumberFormat="1" applyFont="1" applyFill="1" applyBorder="1" applyAlignment="1" applyProtection="1">
      <alignment horizontal="center"/>
      <protection/>
    </xf>
    <xf numFmtId="10" fontId="27" fillId="0" borderId="20" xfId="91" applyNumberFormat="1" applyFont="1" applyFill="1" applyBorder="1" applyAlignment="1" applyProtection="1">
      <alignment horizontal="center"/>
      <protection/>
    </xf>
    <xf numFmtId="0" fontId="16" fillId="0" borderId="23" xfId="85" applyNumberFormat="1" applyFont="1" applyFill="1" applyBorder="1" applyAlignment="1" applyProtection="1">
      <alignment/>
      <protection/>
    </xf>
    <xf numFmtId="0" fontId="0" fillId="0" borderId="0" xfId="85"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6"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6" fontId="16" fillId="0" borderId="0" xfId="0" applyNumberFormat="1" applyFont="1" applyFill="1" applyAlignment="1" applyProtection="1">
      <alignment horizontal="right"/>
      <protection/>
    </xf>
    <xf numFmtId="0" fontId="30" fillId="41" borderId="26" xfId="0" applyNumberFormat="1" applyFont="1" applyFill="1" applyBorder="1" applyAlignment="1" applyProtection="1">
      <alignment horizontal="center"/>
      <protection/>
    </xf>
    <xf numFmtId="49" fontId="30" fillId="41" borderId="18"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protection/>
    </xf>
    <xf numFmtId="49" fontId="30" fillId="41" borderId="16" xfId="0" applyNumberFormat="1" applyFont="1" applyFill="1" applyBorder="1" applyAlignment="1" applyProtection="1">
      <alignment horizontal="center"/>
      <protection/>
    </xf>
    <xf numFmtId="0" fontId="30" fillId="41" borderId="17" xfId="0" applyNumberFormat="1" applyFont="1" applyFill="1" applyBorder="1" applyAlignment="1" applyProtection="1">
      <alignment horizontal="center" vertical="top" wrapText="1"/>
      <protection/>
    </xf>
    <xf numFmtId="0" fontId="30" fillId="41" borderId="19" xfId="0" applyNumberFormat="1" applyFont="1" applyFill="1" applyBorder="1" applyAlignment="1" applyProtection="1">
      <alignment horizontal="center" vertical="top" wrapText="1"/>
      <protection/>
    </xf>
    <xf numFmtId="0" fontId="30"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85"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1" fillId="0" borderId="0" xfId="0" applyFont="1" applyFill="1" applyAlignment="1" applyProtection="1">
      <alignment/>
      <protection/>
    </xf>
    <xf numFmtId="0" fontId="0" fillId="0" borderId="0" xfId="0" applyFont="1" applyFill="1" applyAlignment="1" applyProtection="1">
      <alignment/>
      <protection/>
    </xf>
    <xf numFmtId="49" fontId="16" fillId="0" borderId="21" xfId="85" applyNumberFormat="1" applyFont="1" applyFill="1" applyBorder="1" applyAlignment="1" applyProtection="1">
      <alignment/>
      <protection/>
    </xf>
    <xf numFmtId="0" fontId="16" fillId="0" borderId="0" xfId="0" applyFont="1" applyFill="1" applyAlignment="1" applyProtection="1">
      <alignment/>
      <protection/>
    </xf>
    <xf numFmtId="0" fontId="16" fillId="0" borderId="0" xfId="0" applyFont="1" applyBorder="1" applyAlignment="1" applyProtection="1">
      <alignment horizontal="left"/>
      <protection/>
    </xf>
    <xf numFmtId="0" fontId="16" fillId="0" borderId="0" xfId="0" applyFont="1" applyFill="1" applyAlignment="1" applyProtection="1">
      <alignment horizontal="left"/>
      <protection/>
    </xf>
    <xf numFmtId="166" fontId="16" fillId="0" borderId="15" xfId="0" applyNumberFormat="1" applyFont="1" applyBorder="1" applyAlignment="1" applyProtection="1">
      <alignment horizontal="right"/>
      <protection/>
    </xf>
    <xf numFmtId="0" fontId="27" fillId="41" borderId="0" xfId="0" applyFont="1" applyFill="1" applyBorder="1" applyAlignment="1" applyProtection="1">
      <alignment horizontal="center" vertical="center"/>
      <protection/>
    </xf>
    <xf numFmtId="0" fontId="27" fillId="41" borderId="18"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wrapText="1"/>
      <protection/>
    </xf>
    <xf numFmtId="0" fontId="27" fillId="41" borderId="19" xfId="0" applyFont="1" applyFill="1" applyBorder="1" applyAlignment="1" applyProtection="1">
      <alignment horizontal="center" vertical="center" wrapText="1"/>
      <protection/>
    </xf>
    <xf numFmtId="0" fontId="27" fillId="41" borderId="0" xfId="0" applyFont="1" applyFill="1" applyBorder="1" applyAlignment="1" applyProtection="1">
      <alignment horizontal="center" vertical="center" wrapText="1"/>
      <protection/>
    </xf>
    <xf numFmtId="0" fontId="27" fillId="41" borderId="16" xfId="0" applyFont="1" applyFill="1" applyBorder="1" applyAlignment="1" applyProtection="1">
      <alignment horizontal="center" vertical="center"/>
      <protection/>
    </xf>
    <xf numFmtId="0" fontId="27" fillId="0" borderId="23" xfId="0" applyFont="1" applyBorder="1" applyAlignment="1" applyProtection="1">
      <alignment horizontal="left"/>
      <protection/>
    </xf>
    <xf numFmtId="167" fontId="27" fillId="0" borderId="20" xfId="93" applyFont="1" applyFill="1" applyBorder="1" applyAlignment="1" applyProtection="1">
      <alignment horizontal="center" vertical="center" wrapText="1"/>
      <protection/>
    </xf>
    <xf numFmtId="167" fontId="27" fillId="0" borderId="31" xfId="93" applyFont="1" applyFill="1" applyBorder="1" applyAlignment="1" applyProtection="1">
      <alignment horizontal="center" vertical="center" wrapText="1"/>
      <protection/>
    </xf>
    <xf numFmtId="0" fontId="33" fillId="0" borderId="26" xfId="0" applyNumberFormat="1" applyFont="1" applyFill="1" applyBorder="1" applyAlignment="1" applyProtection="1">
      <alignment horizontal="left" vertical="center"/>
      <protection/>
    </xf>
    <xf numFmtId="167" fontId="27" fillId="41" borderId="0" xfId="93" applyFont="1" applyFill="1" applyBorder="1" applyAlignment="1" applyProtection="1">
      <alignment horizontal="center" vertical="center" wrapText="1"/>
      <protection locked="0"/>
    </xf>
    <xf numFmtId="167" fontId="34" fillId="41" borderId="16" xfId="93" applyFont="1" applyFill="1" applyBorder="1" applyAlignment="1" applyProtection="1">
      <alignment horizontal="center" wrapText="1"/>
      <protection locked="0"/>
    </xf>
    <xf numFmtId="167" fontId="27" fillId="41" borderId="17" xfId="93" applyFont="1" applyFill="1" applyBorder="1" applyAlignment="1" applyProtection="1">
      <alignment horizontal="center"/>
      <protection locked="0"/>
    </xf>
    <xf numFmtId="167" fontId="27" fillId="0" borderId="0" xfId="93" applyFont="1" applyFill="1" applyBorder="1" applyAlignment="1" applyProtection="1">
      <alignment horizontal="center"/>
      <protection/>
    </xf>
    <xf numFmtId="167" fontId="16" fillId="41" borderId="16" xfId="93" applyFont="1" applyFill="1" applyBorder="1" applyAlignment="1" applyProtection="1">
      <alignment horizontal="right" vertical="top" wrapText="1"/>
      <protection locked="0"/>
    </xf>
    <xf numFmtId="0" fontId="33" fillId="0" borderId="17" xfId="0" applyNumberFormat="1" applyFont="1" applyFill="1" applyBorder="1" applyAlignment="1" applyProtection="1">
      <alignment horizontal="left" vertical="center"/>
      <protection/>
    </xf>
    <xf numFmtId="0" fontId="27" fillId="0" borderId="18" xfId="0" applyNumberFormat="1" applyFont="1" applyBorder="1" applyAlignment="1" applyProtection="1">
      <alignment horizontal="left"/>
      <protection/>
    </xf>
    <xf numFmtId="0" fontId="27" fillId="0" borderId="0" xfId="0" applyFont="1" applyFill="1" applyAlignment="1" applyProtection="1">
      <alignment/>
      <protection/>
    </xf>
    <xf numFmtId="0" fontId="33" fillId="0" borderId="31" xfId="0" applyNumberFormat="1" applyFont="1" applyFill="1" applyBorder="1" applyAlignment="1" applyProtection="1">
      <alignment horizontal="left" vertical="center"/>
      <protection/>
    </xf>
    <xf numFmtId="167" fontId="27" fillId="41" borderId="17" xfId="93" applyFont="1" applyFill="1" applyBorder="1" applyAlignment="1" applyProtection="1">
      <alignment horizontal="right" wrapText="1"/>
      <protection locked="0"/>
    </xf>
    <xf numFmtId="167" fontId="27" fillId="41" borderId="16" xfId="93" applyFont="1" applyFill="1" applyBorder="1" applyAlignment="1" applyProtection="1">
      <alignment horizontal="right" wrapText="1"/>
      <protection locked="0"/>
    </xf>
    <xf numFmtId="167" fontId="27" fillId="41" borderId="17" xfId="93" applyFont="1" applyFill="1" applyBorder="1" applyAlignment="1" applyProtection="1">
      <alignment horizontal="right"/>
      <protection locked="0"/>
    </xf>
    <xf numFmtId="167" fontId="27" fillId="41" borderId="0" xfId="93" applyFont="1" applyFill="1" applyBorder="1" applyAlignment="1" applyProtection="1">
      <alignment horizontal="right"/>
      <protection locked="0"/>
    </xf>
    <xf numFmtId="0" fontId="27" fillId="41" borderId="20" xfId="0" applyNumberFormat="1" applyFont="1" applyFill="1" applyBorder="1" applyAlignment="1" applyProtection="1">
      <alignment horizontal="left"/>
      <protection/>
    </xf>
    <xf numFmtId="167" fontId="27" fillId="41" borderId="20" xfId="93" applyFont="1" applyFill="1" applyBorder="1" applyAlignment="1" applyProtection="1">
      <alignment horizontal="right" wrapText="1"/>
      <protection/>
    </xf>
    <xf numFmtId="167" fontId="27"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33" fillId="0" borderId="26" xfId="0" applyFont="1" applyFill="1" applyBorder="1" applyAlignment="1" applyProtection="1">
      <alignment horizontal="left" vertical="center"/>
      <protection/>
    </xf>
    <xf numFmtId="0" fontId="33" fillId="0" borderId="17" xfId="0" applyFont="1" applyFill="1" applyBorder="1" applyAlignment="1" applyProtection="1">
      <alignment horizontal="left" vertical="center"/>
      <protection/>
    </xf>
    <xf numFmtId="0" fontId="26" fillId="0" borderId="0" xfId="0" applyFont="1" applyFill="1" applyAlignment="1" applyProtection="1">
      <alignment/>
      <protection/>
    </xf>
    <xf numFmtId="0" fontId="27" fillId="41" borderId="21" xfId="0" applyNumberFormat="1" applyFont="1" applyFill="1" applyBorder="1" applyAlignment="1" applyProtection="1">
      <alignment horizontal="center"/>
      <protection/>
    </xf>
    <xf numFmtId="0" fontId="27" fillId="41" borderId="20" xfId="0" applyNumberFormat="1" applyFont="1" applyFill="1" applyBorder="1" applyAlignment="1" applyProtection="1">
      <alignment horizontal="center"/>
      <protection/>
    </xf>
    <xf numFmtId="0" fontId="16" fillId="0" borderId="21" xfId="0" applyNumberFormat="1" applyFont="1" applyFill="1" applyBorder="1" applyAlignment="1" applyProtection="1">
      <alignment/>
      <protection/>
    </xf>
    <xf numFmtId="0" fontId="16" fillId="0" borderId="12" xfId="0" applyNumberFormat="1" applyFont="1" applyFill="1" applyBorder="1" applyAlignment="1">
      <alignment/>
    </xf>
    <xf numFmtId="0" fontId="27" fillId="41" borderId="31" xfId="0" applyNumberFormat="1" applyFont="1" applyFill="1" applyBorder="1" applyAlignment="1" applyProtection="1">
      <alignment horizontal="center"/>
      <protection/>
    </xf>
    <xf numFmtId="0" fontId="27"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27" fillId="41" borderId="32" xfId="0" applyNumberFormat="1" applyFont="1" applyFill="1" applyBorder="1" applyAlignment="1" applyProtection="1">
      <alignment horizontal="center"/>
      <protection/>
    </xf>
    <xf numFmtId="0" fontId="16" fillId="0" borderId="15" xfId="0" applyNumberFormat="1" applyFont="1" applyFill="1" applyBorder="1" applyAlignment="1" applyProtection="1">
      <alignment/>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6" fillId="0" borderId="0" xfId="0" applyFont="1" applyAlignment="1" applyProtection="1">
      <alignment/>
      <protection/>
    </xf>
    <xf numFmtId="0" fontId="16" fillId="0" borderId="33" xfId="0" applyFont="1" applyFill="1" applyBorder="1" applyAlignment="1" applyProtection="1">
      <alignment horizontal="center"/>
      <protection/>
    </xf>
    <xf numFmtId="167" fontId="16" fillId="42" borderId="33" xfId="93" applyFont="1" applyFill="1" applyBorder="1" applyAlignment="1" applyProtection="1">
      <alignment horizontal="right"/>
      <protection locked="0"/>
    </xf>
    <xf numFmtId="167" fontId="16" fillId="42" borderId="28" xfId="93" applyFont="1" applyFill="1" applyBorder="1" applyAlignment="1" applyProtection="1">
      <alignment horizontal="right"/>
      <protection locked="0"/>
    </xf>
    <xf numFmtId="0" fontId="16" fillId="0" borderId="34" xfId="0" applyNumberFormat="1" applyFont="1" applyFill="1" applyBorder="1" applyAlignment="1" applyProtection="1">
      <alignment horizontal="left" vertical="center"/>
      <protection/>
    </xf>
    <xf numFmtId="167" fontId="16" fillId="42" borderId="35" xfId="93" applyFont="1" applyFill="1" applyBorder="1" applyAlignment="1" applyProtection="1">
      <alignment horizontal="right"/>
      <protection locked="0"/>
    </xf>
    <xf numFmtId="0" fontId="16"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left" vertical="center"/>
      <protection/>
    </xf>
    <xf numFmtId="0" fontId="16" fillId="0" borderId="36"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protection/>
    </xf>
    <xf numFmtId="0" fontId="11" fillId="0" borderId="0" xfId="0" applyFont="1" applyAlignment="1">
      <alignment/>
    </xf>
    <xf numFmtId="0" fontId="0" fillId="0" borderId="0" xfId="0" applyFont="1" applyAlignment="1">
      <alignment/>
    </xf>
    <xf numFmtId="0" fontId="36" fillId="0" borderId="0" xfId="0" applyFont="1" applyAlignment="1">
      <alignment/>
    </xf>
    <xf numFmtId="0" fontId="36" fillId="0" borderId="20" xfId="86" applyFont="1" applyFill="1" applyBorder="1" applyAlignment="1">
      <alignment horizontal="center" vertical="center" wrapText="1"/>
      <protection/>
    </xf>
    <xf numFmtId="9" fontId="11" fillId="0" borderId="0" xfId="0" applyNumberFormat="1" applyFont="1" applyAlignment="1">
      <alignment/>
    </xf>
    <xf numFmtId="0" fontId="37" fillId="43" borderId="20" xfId="86" applyFont="1" applyFill="1" applyBorder="1" applyAlignment="1">
      <alignment horizontal="center" vertical="center"/>
      <protection/>
    </xf>
    <xf numFmtId="0" fontId="37" fillId="43" borderId="20" xfId="86" applyFont="1" applyFill="1" applyBorder="1" applyAlignment="1">
      <alignment vertical="center"/>
      <protection/>
    </xf>
    <xf numFmtId="3" fontId="37" fillId="43" borderId="20" xfId="86" applyNumberFormat="1" applyFont="1" applyFill="1" applyBorder="1" applyAlignment="1">
      <alignment horizontal="right" vertical="center"/>
      <protection/>
    </xf>
    <xf numFmtId="0" fontId="21" fillId="0" borderId="0" xfId="0" applyFont="1" applyAlignment="1">
      <alignment horizontal="center"/>
    </xf>
    <xf numFmtId="0" fontId="37" fillId="41" borderId="20" xfId="86" applyFont="1" applyFill="1" applyBorder="1" applyAlignment="1">
      <alignment horizontal="center" vertical="center"/>
      <protection/>
    </xf>
    <xf numFmtId="0" fontId="37" fillId="41" borderId="20" xfId="86" applyFont="1" applyFill="1" applyBorder="1" applyAlignment="1">
      <alignment vertical="center"/>
      <protection/>
    </xf>
    <xf numFmtId="3" fontId="37" fillId="41" borderId="20" xfId="86" applyNumberFormat="1" applyFont="1" applyFill="1" applyBorder="1" applyAlignment="1">
      <alignment horizontal="right" vertical="center"/>
      <protection/>
    </xf>
    <xf numFmtId="10" fontId="9" fillId="0" borderId="0" xfId="91"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36" fillId="0" borderId="20" xfId="0" applyFont="1" applyBorder="1" applyAlignment="1">
      <alignment horizontal="center" vertical="center"/>
    </xf>
    <xf numFmtId="0" fontId="0" fillId="0" borderId="20" xfId="0" applyBorder="1" applyAlignment="1">
      <alignment/>
    </xf>
    <xf numFmtId="0" fontId="10" fillId="43" borderId="20" xfId="0" applyFont="1" applyFill="1" applyBorder="1" applyAlignment="1">
      <alignment horizontal="left" wrapText="1"/>
    </xf>
    <xf numFmtId="3" fontId="10" fillId="43"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38" fillId="0" borderId="0" xfId="0" applyFont="1" applyAlignment="1">
      <alignment/>
    </xf>
    <xf numFmtId="0" fontId="0" fillId="41" borderId="0" xfId="85"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85"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85"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85"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40" xfId="0" applyNumberFormat="1" applyFont="1" applyFill="1" applyBorder="1" applyAlignment="1" applyProtection="1">
      <alignment horizontal="center" vertical="top" wrapText="1"/>
      <protection locked="0"/>
    </xf>
    <xf numFmtId="0" fontId="16" fillId="41" borderId="41" xfId="0" applyNumberFormat="1" applyFont="1" applyFill="1" applyBorder="1" applyAlignment="1" applyProtection="1">
      <alignment horizontal="center" vertical="top" wrapText="1"/>
      <protection locked="0"/>
    </xf>
    <xf numFmtId="0" fontId="16" fillId="0" borderId="0" xfId="85" applyNumberFormat="1" applyFont="1" applyFill="1" applyBorder="1" applyAlignment="1" applyProtection="1">
      <alignment horizontal="left" wrapText="1"/>
      <protection/>
    </xf>
    <xf numFmtId="0" fontId="26" fillId="0" borderId="42" xfId="0" applyFont="1" applyBorder="1" applyAlignment="1" applyProtection="1">
      <alignment horizontal="center" vertical="top" wrapText="1"/>
      <protection/>
    </xf>
    <xf numFmtId="0" fontId="29" fillId="43" borderId="40"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7" fillId="41" borderId="21" xfId="85" applyNumberFormat="1" applyFont="1" applyFill="1" applyBorder="1" applyAlignment="1" applyProtection="1">
      <alignment horizontal="center"/>
      <protection/>
    </xf>
    <xf numFmtId="0" fontId="16" fillId="0" borderId="21" xfId="85" applyNumberFormat="1" applyFont="1" applyFill="1" applyBorder="1" applyAlignment="1" applyProtection="1">
      <alignment horizontal="left" vertical="center"/>
      <protection/>
    </xf>
    <xf numFmtId="49" fontId="16" fillId="0" borderId="21" xfId="85" applyNumberFormat="1" applyFont="1" applyFill="1" applyBorder="1" applyAlignment="1" applyProtection="1">
      <alignment horizontal="left" vertical="center"/>
      <protection/>
    </xf>
    <xf numFmtId="0" fontId="16" fillId="0" borderId="31" xfId="85" applyNumberFormat="1" applyFont="1" applyFill="1" applyBorder="1" applyAlignment="1" applyProtection="1">
      <alignment/>
      <protection/>
    </xf>
    <xf numFmtId="0" fontId="26" fillId="0" borderId="15" xfId="85" applyNumberFormat="1" applyFont="1" applyFill="1" applyBorder="1" applyAlignment="1" applyProtection="1">
      <alignment horizontal="center"/>
      <protection/>
    </xf>
    <xf numFmtId="0" fontId="27" fillId="41" borderId="31" xfId="85" applyNumberFormat="1" applyFont="1" applyFill="1" applyBorder="1" applyAlignment="1" applyProtection="1">
      <alignment horizontal="center" vertical="center"/>
      <protection/>
    </xf>
    <xf numFmtId="0" fontId="27" fillId="41" borderId="18" xfId="85" applyNumberFormat="1" applyFont="1" applyFill="1" applyBorder="1" applyAlignment="1" applyProtection="1">
      <alignment horizontal="center"/>
      <protection/>
    </xf>
    <xf numFmtId="0" fontId="27" fillId="41" borderId="19" xfId="85" applyNumberFormat="1" applyFont="1" applyFill="1" applyBorder="1" applyAlignment="1" applyProtection="1">
      <alignment horizontal="center"/>
      <protection/>
    </xf>
    <xf numFmtId="0" fontId="27" fillId="41" borderId="18" xfId="85" applyNumberFormat="1" applyFont="1" applyFill="1" applyBorder="1" applyAlignment="1" applyProtection="1">
      <alignment horizontal="center" vertical="center"/>
      <protection/>
    </xf>
    <xf numFmtId="0" fontId="27" fillId="41" borderId="18" xfId="85" applyNumberFormat="1" applyFont="1" applyFill="1" applyBorder="1" applyAlignment="1" applyProtection="1">
      <alignment horizontal="center" vertical="center" wrapText="1"/>
      <protection/>
    </xf>
    <xf numFmtId="0" fontId="16" fillId="0" borderId="0" xfId="85" applyNumberFormat="1" applyFont="1" applyFill="1" applyBorder="1" applyAlignment="1" applyProtection="1">
      <alignment horizontal="left"/>
      <protection/>
    </xf>
    <xf numFmtId="0" fontId="27" fillId="0" borderId="0" xfId="85" applyNumberFormat="1" applyFont="1" applyFill="1" applyBorder="1" applyAlignment="1" applyProtection="1">
      <alignment horizontal="left"/>
      <protection/>
    </xf>
    <xf numFmtId="167" fontId="27" fillId="0" borderId="20" xfId="93" applyFont="1" applyFill="1" applyBorder="1" applyAlignment="1" applyProtection="1">
      <alignment horizontal="center"/>
      <protection/>
    </xf>
    <xf numFmtId="10" fontId="27" fillId="0" borderId="20" xfId="85" applyNumberFormat="1" applyFont="1" applyFill="1" applyBorder="1" applyAlignment="1" applyProtection="1">
      <alignment horizontal="center"/>
      <protection/>
    </xf>
    <xf numFmtId="167" fontId="27" fillId="41" borderId="20" xfId="93" applyFont="1" applyFill="1" applyBorder="1" applyAlignment="1" applyProtection="1">
      <alignment horizontal="center"/>
      <protection locked="0"/>
    </xf>
    <xf numFmtId="0" fontId="27" fillId="0" borderId="20" xfId="85" applyNumberFormat="1" applyFont="1" applyFill="1" applyBorder="1" applyAlignment="1" applyProtection="1">
      <alignment horizontal="center"/>
      <protection/>
    </xf>
    <xf numFmtId="167" fontId="27" fillId="41" borderId="20" xfId="93" applyFont="1" applyFill="1" applyBorder="1" applyAlignment="1" applyProtection="1">
      <alignment horizontal="center"/>
      <protection/>
    </xf>
    <xf numFmtId="10" fontId="27" fillId="41" borderId="20" xfId="91" applyNumberFormat="1" applyFont="1" applyFill="1" applyBorder="1" applyAlignment="1" applyProtection="1">
      <alignment horizontal="center"/>
      <protection/>
    </xf>
    <xf numFmtId="0" fontId="31" fillId="0" borderId="21" xfId="0" applyNumberFormat="1" applyFont="1" applyFill="1" applyBorder="1" applyAlignment="1" applyProtection="1">
      <alignment horizontal="center" vertical="center"/>
      <protection/>
    </xf>
    <xf numFmtId="0" fontId="27" fillId="41" borderId="22" xfId="85" applyNumberFormat="1" applyFont="1" applyFill="1" applyBorder="1" applyAlignment="1" applyProtection="1">
      <alignment horizontal="center"/>
      <protection/>
    </xf>
    <xf numFmtId="0" fontId="27" fillId="41" borderId="20" xfId="85" applyNumberFormat="1" applyFont="1" applyFill="1" applyBorder="1" applyAlignment="1" applyProtection="1">
      <alignment horizontal="center"/>
      <protection/>
    </xf>
    <xf numFmtId="49" fontId="30" fillId="41" borderId="20" xfId="0" applyNumberFormat="1" applyFont="1" applyFill="1" applyBorder="1" applyAlignment="1" applyProtection="1">
      <alignment horizontal="center" vertical="center" wrapText="1"/>
      <protection locked="0"/>
    </xf>
    <xf numFmtId="0" fontId="27" fillId="41" borderId="31" xfId="0" applyNumberFormat="1" applyFont="1" applyFill="1" applyBorder="1" applyAlignment="1" applyProtection="1">
      <alignment horizontal="center" vertical="center"/>
      <protection/>
    </xf>
    <xf numFmtId="0" fontId="30" fillId="41" borderId="18" xfId="0" applyNumberFormat="1" applyFont="1" applyFill="1" applyBorder="1" applyAlignment="1" applyProtection="1">
      <alignment horizontal="center"/>
      <protection/>
    </xf>
    <xf numFmtId="0" fontId="30" fillId="41" borderId="19" xfId="0" applyNumberFormat="1" applyFont="1" applyFill="1" applyBorder="1" applyAlignment="1" applyProtection="1">
      <alignment horizontal="center"/>
      <protection/>
    </xf>
    <xf numFmtId="0" fontId="30"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27" fillId="41" borderId="20" xfId="0" applyFont="1" applyFill="1" applyBorder="1" applyAlignment="1" applyProtection="1">
      <alignment horizontal="center" vertical="center" wrapText="1"/>
      <protection/>
    </xf>
    <xf numFmtId="0" fontId="27"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7" fillId="41" borderId="0" xfId="0" applyFont="1" applyFill="1" applyBorder="1" applyAlignment="1" applyProtection="1">
      <alignment horizontal="center" vertical="center"/>
      <protection/>
    </xf>
    <xf numFmtId="0" fontId="27" fillId="41" borderId="23"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7"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16" fillId="0" borderId="23" xfId="0" applyNumberFormat="1" applyFont="1" applyFill="1" applyBorder="1" applyAlignment="1" applyProtection="1">
      <alignment horizontal="left"/>
      <protection locked="0"/>
    </xf>
    <xf numFmtId="0" fontId="27"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7" fillId="41" borderId="20" xfId="0" applyNumberFormat="1" applyFont="1" applyFill="1" applyBorder="1" applyAlignment="1" applyProtection="1">
      <alignment horizontal="center" vertical="center" wrapText="1"/>
      <protection/>
    </xf>
    <xf numFmtId="49" fontId="16" fillId="0" borderId="0" xfId="0" applyNumberFormat="1" applyFont="1" applyFill="1" applyBorder="1" applyAlignment="1" applyProtection="1">
      <alignment horizontal="left"/>
      <protection locked="0"/>
    </xf>
    <xf numFmtId="0" fontId="16" fillId="0" borderId="11" xfId="0" applyNumberFormat="1" applyFont="1" applyFill="1" applyBorder="1" applyAlignment="1" applyProtection="1">
      <alignment/>
      <protection/>
    </xf>
    <xf numFmtId="0" fontId="16" fillId="0" borderId="12" xfId="0" applyNumberFormat="1" applyFont="1" applyFill="1" applyBorder="1" applyAlignment="1" applyProtection="1">
      <alignment horizontal="left" vertical="center"/>
      <protection/>
    </xf>
    <xf numFmtId="0" fontId="16" fillId="0" borderId="12" xfId="0" applyNumberFormat="1" applyFont="1" applyFill="1" applyBorder="1" applyAlignment="1" applyProtection="1">
      <alignment/>
      <protection/>
    </xf>
    <xf numFmtId="0" fontId="16" fillId="0" borderId="37" xfId="0" applyFont="1" applyFill="1" applyBorder="1" applyAlignment="1" applyProtection="1">
      <alignment horizontal="left"/>
      <protection/>
    </xf>
    <xf numFmtId="0" fontId="16" fillId="0" borderId="11" xfId="0" applyFont="1" applyFill="1" applyBorder="1" applyAlignment="1" applyProtection="1">
      <alignment horizontal="center"/>
      <protection/>
    </xf>
    <xf numFmtId="0" fontId="16" fillId="0" borderId="11" xfId="0" applyFont="1" applyFill="1" applyBorder="1" applyAlignment="1" applyProtection="1">
      <alignment horizontal="left"/>
      <protection/>
    </xf>
    <xf numFmtId="0" fontId="19" fillId="0" borderId="20" xfId="0" applyFont="1" applyBorder="1" applyAlignment="1">
      <alignment horizontal="center"/>
    </xf>
    <xf numFmtId="0" fontId="37" fillId="0" borderId="20" xfId="86" applyFont="1" applyFill="1" applyBorder="1" applyAlignment="1">
      <alignment horizontal="center" vertical="center" wrapText="1"/>
      <protection/>
    </xf>
    <xf numFmtId="0" fontId="36" fillId="0" borderId="0" xfId="0" applyFont="1" applyBorder="1" applyAlignment="1">
      <alignment horizontal="center" vertical="center"/>
    </xf>
    <xf numFmtId="0" fontId="20" fillId="0" borderId="0" xfId="0" applyFont="1" applyBorder="1" applyAlignment="1">
      <alignment horizontal="center" vertical="center"/>
    </xf>
  </cellXfs>
  <cellStyles count="9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Bom" xfId="48"/>
    <cellStyle name="Cálculo" xfId="49"/>
    <cellStyle name="Célula de Verificação" xfId="50"/>
    <cellStyle name="Célula Vinculada" xfId="51"/>
    <cellStyle name="Ênfase1" xfId="52"/>
    <cellStyle name="Ênfase2" xfId="53"/>
    <cellStyle name="Ênfase3" xfId="54"/>
    <cellStyle name="Ênfase4" xfId="55"/>
    <cellStyle name="Ênfase5" xfId="56"/>
    <cellStyle name="Ênfase6" xfId="57"/>
    <cellStyle name="Entrada" xfId="58"/>
    <cellStyle name="Error" xfId="59"/>
    <cellStyle name="Error 1" xfId="60"/>
    <cellStyle name="Error 2" xfId="61"/>
    <cellStyle name="Footnote" xfId="62"/>
    <cellStyle name="Footnote 1" xfId="63"/>
    <cellStyle name="Footnote 2" xfId="64"/>
    <cellStyle name="Good" xfId="65"/>
    <cellStyle name="Good 1" xfId="66"/>
    <cellStyle name="Good 2" xfId="67"/>
    <cellStyle name="Heading" xfId="68"/>
    <cellStyle name="Heading 1" xfId="69"/>
    <cellStyle name="Heading 1 1" xfId="70"/>
    <cellStyle name="Heading 1 2" xfId="71"/>
    <cellStyle name="Heading 2" xfId="72"/>
    <cellStyle name="Heading 2 1" xfId="73"/>
    <cellStyle name="Heading 2 2" xfId="74"/>
    <cellStyle name="Heading 3" xfId="75"/>
    <cellStyle name="Heading 4" xfId="76"/>
    <cellStyle name="Hyperlink" xfId="77"/>
    <cellStyle name="Incorreto" xfId="78"/>
    <cellStyle name="Currency" xfId="79"/>
    <cellStyle name="Currency [0]" xfId="80"/>
    <cellStyle name="Neutra" xfId="81"/>
    <cellStyle name="Neutral" xfId="82"/>
    <cellStyle name="Neutral 1" xfId="83"/>
    <cellStyle name="Neutral 2" xfId="84"/>
    <cellStyle name="Normal 2" xfId="85"/>
    <cellStyle name="Normal_ESTIMATIVAS MUNICIPAIS 2011" xfId="86"/>
    <cellStyle name="Nota" xfId="87"/>
    <cellStyle name="Note" xfId="88"/>
    <cellStyle name="Note 1" xfId="89"/>
    <cellStyle name="Note 2" xfId="90"/>
    <cellStyle name="Percent" xfId="91"/>
    <cellStyle name="Saída" xfId="92"/>
    <cellStyle name="Comma" xfId="93"/>
    <cellStyle name="Comma [0]" xfId="94"/>
    <cellStyle name="Status" xfId="95"/>
    <cellStyle name="Status 1" xfId="96"/>
    <cellStyle name="Status 2" xfId="97"/>
    <cellStyle name="Text" xfId="98"/>
    <cellStyle name="Text 1" xfId="99"/>
    <cellStyle name="Text 2" xfId="100"/>
    <cellStyle name="Texto de Aviso" xfId="101"/>
    <cellStyle name="Texto Explicativo" xfId="102"/>
    <cellStyle name="Título" xfId="103"/>
    <cellStyle name="Título 1" xfId="104"/>
    <cellStyle name="Título 2" xfId="105"/>
    <cellStyle name="Título 3" xfId="106"/>
    <cellStyle name="Título 4" xfId="107"/>
    <cellStyle name="Total" xfId="108"/>
    <cellStyle name="Warning" xfId="109"/>
    <cellStyle name="Warning 1" xfId="110"/>
    <cellStyle name="Warning 2" xfId="111"/>
  </cellStyles>
  <dxfs count="6">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60"/>
          <bgColor indexed="10"/>
        </patternFill>
      </fill>
    </dxf>
    <dxf>
      <font>
        <b/>
        <i val="0"/>
        <strike val="0"/>
        <color indexed="9"/>
      </font>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ED1C2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A1010"/>
  <sheetViews>
    <sheetView view="pageBreakPreview" zoomScale="60" zoomScalePageLayoutView="0" workbookViewId="0" topLeftCell="A9">
      <selection activeCell="B23" sqref="B23"/>
    </sheetView>
  </sheetViews>
  <sheetFormatPr defaultColWidth="9.00390625" defaultRowHeight="12.75" customHeight="1"/>
  <cols>
    <col min="1" max="1" width="72.8515625" style="1" customWidth="1"/>
    <col min="2" max="2" width="57.8515625" style="1" customWidth="1"/>
    <col min="3" max="3" width="8.57421875" style="2" customWidth="1"/>
    <col min="4" max="4" width="15.00390625" style="2" customWidth="1"/>
    <col min="5" max="8" width="12.57421875" style="1" customWidth="1"/>
    <col min="9" max="12" width="9.00390625" style="1" customWidth="1"/>
    <col min="13" max="13" width="9.00390625" style="3" customWidth="1"/>
    <col min="14" max="182" width="9.00390625" style="1" customWidth="1"/>
    <col min="183" max="183" width="9.00390625" style="4" customWidth="1"/>
    <col min="184" max="16384" width="9.00390625" style="1" customWidth="1"/>
  </cols>
  <sheetData>
    <row r="1" spans="1:2" ht="18.75" customHeight="1">
      <c r="A1" s="193" t="s">
        <v>668</v>
      </c>
      <c r="B1" s="193"/>
    </row>
    <row r="2" spans="1:2" ht="18.75" customHeight="1">
      <c r="A2" s="193" t="s">
        <v>669</v>
      </c>
      <c r="B2" s="193"/>
    </row>
    <row r="3" spans="1:2" ht="18.75" customHeight="1">
      <c r="A3" s="193" t="s">
        <v>670</v>
      </c>
      <c r="B3" s="193"/>
    </row>
    <row r="4" spans="1:183" s="6" customFormat="1" ht="18.75" customHeight="1">
      <c r="A4" s="194" t="s">
        <v>0</v>
      </c>
      <c r="B4" s="194"/>
      <c r="C4" s="5"/>
      <c r="D4" s="5"/>
      <c r="I4" s="7"/>
      <c r="L4" s="8">
        <f>SUM(L5:L7)</f>
        <v>1</v>
      </c>
      <c r="M4" s="8"/>
      <c r="N4" s="9"/>
      <c r="O4" s="9"/>
      <c r="GA4" s="8"/>
    </row>
    <row r="5" spans="1:15" ht="18.75" customHeight="1">
      <c r="A5" s="195" t="s">
        <v>5</v>
      </c>
      <c r="B5" s="195"/>
      <c r="E5" s="196" t="s">
        <v>2</v>
      </c>
      <c r="F5" s="196"/>
      <c r="G5" s="196"/>
      <c r="H5" s="196"/>
      <c r="L5" s="8">
        <f>IF(A$5=M5,1,0)</f>
        <v>0</v>
      </c>
      <c r="M5" s="8" t="s">
        <v>1</v>
      </c>
      <c r="N5" s="3"/>
      <c r="O5" s="3"/>
    </row>
    <row r="6" spans="1:15" ht="22.5" customHeight="1">
      <c r="A6" s="197" t="s">
        <v>3</v>
      </c>
      <c r="B6" s="197"/>
      <c r="E6" s="196"/>
      <c r="F6" s="196"/>
      <c r="G6" s="196"/>
      <c r="H6" s="196"/>
      <c r="L6" s="8">
        <f>IF(A$5=M6,1,0)</f>
        <v>0</v>
      </c>
      <c r="M6" s="8" t="s">
        <v>4</v>
      </c>
      <c r="N6" s="3"/>
      <c r="O6" s="3"/>
    </row>
    <row r="7" spans="1:15" ht="23.25" customHeight="1">
      <c r="A7" s="198">
        <f>IF(B19="","Por favor, informe o endereço eletrônico do Portal da Transparência.","")</f>
      </c>
      <c r="B7" s="198"/>
      <c r="E7" s="196"/>
      <c r="F7" s="196"/>
      <c r="G7" s="196"/>
      <c r="H7" s="196"/>
      <c r="L7" s="8">
        <f>IF(A$5=M7,1,0)</f>
        <v>1</v>
      </c>
      <c r="M7" s="8" t="s">
        <v>5</v>
      </c>
      <c r="N7" s="3"/>
      <c r="O7" s="3"/>
    </row>
    <row r="8" spans="1:15" ht="18" customHeight="1">
      <c r="A8" s="10" t="s">
        <v>6</v>
      </c>
      <c r="B8" s="11"/>
      <c r="E8" s="196"/>
      <c r="F8" s="196"/>
      <c r="G8" s="196"/>
      <c r="H8" s="196"/>
      <c r="L8" s="8"/>
      <c r="M8" s="8" t="s">
        <v>7</v>
      </c>
      <c r="N8" s="3"/>
      <c r="O8" s="3"/>
    </row>
    <row r="9" spans="1:183" ht="12.75" customHeight="1">
      <c r="A9" s="12" t="s">
        <v>8</v>
      </c>
      <c r="B9" s="191" t="s">
        <v>671</v>
      </c>
      <c r="E9" s="14"/>
      <c r="F9" s="14"/>
      <c r="G9" s="14"/>
      <c r="H9" s="14"/>
      <c r="GA9" s="4">
        <f>IF(B9="",1,0)</f>
        <v>0</v>
      </c>
    </row>
    <row r="10" spans="1:183" ht="12.75" customHeight="1">
      <c r="A10" s="12" t="s">
        <v>9</v>
      </c>
      <c r="B10" s="191" t="s">
        <v>672</v>
      </c>
      <c r="E10" s="192" t="s">
        <v>10</v>
      </c>
      <c r="F10" s="192"/>
      <c r="G10" s="192"/>
      <c r="H10" s="192"/>
      <c r="GA10" s="4">
        <f>IF(B10="",1,0)</f>
        <v>0</v>
      </c>
    </row>
    <row r="11" spans="1:183" ht="12.75" customHeight="1">
      <c r="A11" s="12" t="s">
        <v>11</v>
      </c>
      <c r="B11" s="191" t="s">
        <v>673</v>
      </c>
      <c r="E11" s="192"/>
      <c r="F11" s="192"/>
      <c r="G11" s="192"/>
      <c r="H11" s="192"/>
      <c r="GA11" s="4">
        <f>IF(B11="",1,0)</f>
        <v>0</v>
      </c>
    </row>
    <row r="12" spans="1:183" ht="12.75" customHeight="1">
      <c r="A12" s="12" t="s">
        <v>12</v>
      </c>
      <c r="B12" s="191" t="s">
        <v>674</v>
      </c>
      <c r="E12" s="192"/>
      <c r="F12" s="192"/>
      <c r="G12" s="192"/>
      <c r="H12" s="192"/>
      <c r="GA12" s="4">
        <f>IF(B12="",1,0)</f>
        <v>0</v>
      </c>
    </row>
    <row r="13" spans="1:183" ht="12.75" customHeight="1">
      <c r="A13" s="12" t="s">
        <v>13</v>
      </c>
      <c r="B13" s="13" t="s">
        <v>675</v>
      </c>
      <c r="E13" s="192"/>
      <c r="F13" s="192"/>
      <c r="G13" s="192"/>
      <c r="H13" s="192"/>
      <c r="GA13" s="4">
        <f>IF(B13="",1,0)</f>
        <v>0</v>
      </c>
    </row>
    <row r="14" spans="1:8" ht="18" customHeight="1">
      <c r="A14" s="10" t="s">
        <v>14</v>
      </c>
      <c r="B14" s="11"/>
      <c r="E14" s="192"/>
      <c r="F14" s="192"/>
      <c r="G14" s="192"/>
      <c r="H14" s="192"/>
    </row>
    <row r="15" spans="1:183" ht="12.75" customHeight="1">
      <c r="A15" s="12" t="s">
        <v>15</v>
      </c>
      <c r="B15" s="191" t="s">
        <v>676</v>
      </c>
      <c r="E15" s="192"/>
      <c r="F15" s="192"/>
      <c r="G15" s="192"/>
      <c r="H15" s="192"/>
      <c r="GA15" s="4">
        <f>IF(B15="",1,0)</f>
        <v>0</v>
      </c>
    </row>
    <row r="16" spans="1:183" ht="15" customHeight="1">
      <c r="A16" s="15" t="s">
        <v>16</v>
      </c>
      <c r="B16" s="16">
        <v>43496</v>
      </c>
      <c r="E16" s="192"/>
      <c r="F16" s="192"/>
      <c r="G16" s="192"/>
      <c r="H16" s="192"/>
      <c r="GA16" s="4">
        <f>IF(B16="",1,0)</f>
        <v>0</v>
      </c>
    </row>
    <row r="17" spans="1:183" ht="12.75" customHeight="1">
      <c r="A17" s="12" t="s">
        <v>17</v>
      </c>
      <c r="B17" s="16">
        <v>43496</v>
      </c>
      <c r="GA17" s="4">
        <f>IF(B17="",1,0)</f>
        <v>0</v>
      </c>
    </row>
    <row r="18" spans="1:2" ht="18" customHeight="1">
      <c r="A18" s="10" t="s">
        <v>18</v>
      </c>
      <c r="B18" s="11"/>
    </row>
    <row r="19" spans="1:183" ht="15.75" customHeight="1">
      <c r="A19" s="17" t="s">
        <v>19</v>
      </c>
      <c r="B19" s="18" t="s">
        <v>677</v>
      </c>
      <c r="GA19" s="4">
        <f>IF(B19="",1,0)</f>
        <v>0</v>
      </c>
    </row>
    <row r="20" spans="1:183" ht="12.75" customHeight="1">
      <c r="A20" s="12" t="s">
        <v>20</v>
      </c>
      <c r="B20" s="191" t="s">
        <v>678</v>
      </c>
      <c r="GA20" s="4">
        <f>IF(B20="",1,0)</f>
        <v>0</v>
      </c>
    </row>
    <row r="21" spans="1:183" ht="12.75" customHeight="1">
      <c r="A21" s="19" t="s">
        <v>21</v>
      </c>
      <c r="B21" s="13">
        <v>98981390529</v>
      </c>
      <c r="GA21" s="4">
        <f>IF(B21="",1,0)</f>
        <v>0</v>
      </c>
    </row>
    <row r="22" spans="1:183" ht="12.75" customHeight="1">
      <c r="A22" s="20" t="s">
        <v>22</v>
      </c>
      <c r="B22" s="21" t="s">
        <v>679</v>
      </c>
      <c r="GA22" s="4">
        <f>IF(B22="",1,0)</f>
        <v>0</v>
      </c>
    </row>
    <row r="23" spans="2:183" ht="12.75" customHeight="1">
      <c r="B23" s="22"/>
      <c r="GA23" s="4">
        <f>SUM(GA9:GA22)</f>
        <v>0</v>
      </c>
    </row>
    <row r="1000" ht="14.25" customHeight="1">
      <c r="A1000" s="4" t="s">
        <v>23</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24</v>
      </c>
    </row>
  </sheetData>
  <sheetProtection password="F3B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s>
  <printOptions horizontalCentered="1" verticalCentered="1"/>
  <pageMargins left="0" right="0" top="0" bottom="0" header="0.5118110236220472" footer="0.5118110236220472"/>
  <pageSetup horizontalDpi="300" verticalDpi="300" orientation="landscape" paperSize="9" scale="110" r:id="rId1"/>
</worksheet>
</file>

<file path=xl/worksheets/sheet10.xml><?xml version="1.0" encoding="utf-8"?>
<worksheet xmlns="http://schemas.openxmlformats.org/spreadsheetml/2006/main" xmlns:r="http://schemas.openxmlformats.org/officeDocument/2006/relationships">
  <dimension ref="A1:H222"/>
  <sheetViews>
    <sheetView zoomScalePageLayoutView="0" workbookViewId="0" topLeftCell="A987">
      <selection activeCell="A1000" sqref="A1000"/>
    </sheetView>
  </sheetViews>
  <sheetFormatPr defaultColWidth="8.8515625" defaultRowHeight="13.5" customHeight="1"/>
  <cols>
    <col min="1" max="1" width="8.8515625" style="0" customWidth="1"/>
    <col min="2" max="2" width="4.421875" style="0" customWidth="1"/>
    <col min="3" max="3" width="30.00390625" style="0" customWidth="1"/>
    <col min="4" max="4" width="12.7109375" style="0" customWidth="1"/>
    <col min="5" max="5" width="4.57421875" style="0" customWidth="1"/>
    <col min="6" max="6" width="4.421875" style="0" customWidth="1"/>
    <col min="7" max="7" width="30.00390625" style="0" customWidth="1"/>
    <col min="8" max="8" width="12.7109375" style="0" customWidth="1"/>
  </cols>
  <sheetData>
    <row r="1" spans="1:2" ht="13.5" customHeight="1">
      <c r="A1" s="180" t="s">
        <v>660</v>
      </c>
      <c r="B1" s="190" t="s">
        <v>666</v>
      </c>
    </row>
    <row r="2" spans="2:8" ht="13.5" customHeight="1">
      <c r="B2" s="266" t="s">
        <v>667</v>
      </c>
      <c r="C2" s="266"/>
      <c r="D2" s="266"/>
      <c r="E2" s="266"/>
      <c r="F2" s="266"/>
      <c r="G2" s="266"/>
      <c r="H2" s="266"/>
    </row>
    <row r="3" spans="2:8" ht="13.5" customHeight="1">
      <c r="B3" s="266"/>
      <c r="C3" s="266"/>
      <c r="D3" s="266"/>
      <c r="E3" s="266"/>
      <c r="F3" s="266"/>
      <c r="G3" s="266"/>
      <c r="H3" s="266"/>
    </row>
    <row r="4" spans="2:8" ht="18" customHeight="1">
      <c r="B4" s="267" t="s">
        <v>663</v>
      </c>
      <c r="C4" s="267"/>
      <c r="D4" s="267"/>
      <c r="E4" s="181"/>
      <c r="F4" s="267" t="s">
        <v>664</v>
      </c>
      <c r="G4" s="267"/>
      <c r="H4" s="267"/>
    </row>
    <row r="5" spans="2:8" ht="28.5" customHeight="1">
      <c r="B5" s="182" t="s">
        <v>665</v>
      </c>
      <c r="C5" s="169" t="s">
        <v>223</v>
      </c>
      <c r="D5" s="169" t="s">
        <v>224</v>
      </c>
      <c r="E5" s="168"/>
      <c r="F5" s="182" t="s">
        <v>665</v>
      </c>
      <c r="G5" s="169" t="s">
        <v>223</v>
      </c>
      <c r="H5" s="169" t="s">
        <v>224</v>
      </c>
    </row>
    <row r="6" spans="2:8" ht="13.5" customHeight="1">
      <c r="B6" s="183">
        <v>1</v>
      </c>
      <c r="C6" s="184" t="s">
        <v>227</v>
      </c>
      <c r="D6" s="185">
        <v>111339</v>
      </c>
      <c r="F6" s="186">
        <v>1</v>
      </c>
      <c r="G6" s="187" t="s">
        <v>229</v>
      </c>
      <c r="H6" s="188">
        <v>1091868</v>
      </c>
    </row>
    <row r="7" spans="2:8" ht="13.5" customHeight="1">
      <c r="B7" s="183">
        <v>2</v>
      </c>
      <c r="C7" s="184" t="s">
        <v>231</v>
      </c>
      <c r="D7" s="185">
        <v>6486</v>
      </c>
      <c r="F7" s="186">
        <v>2</v>
      </c>
      <c r="G7" s="187" t="s">
        <v>233</v>
      </c>
      <c r="H7" s="188">
        <v>254569</v>
      </c>
    </row>
    <row r="8" spans="2:8" ht="13.5" customHeight="1">
      <c r="B8" s="183">
        <v>3</v>
      </c>
      <c r="C8" s="184" t="s">
        <v>235</v>
      </c>
      <c r="D8" s="185">
        <v>12457</v>
      </c>
      <c r="F8" s="186">
        <v>3</v>
      </c>
      <c r="G8" s="187" t="s">
        <v>237</v>
      </c>
      <c r="H8" s="188">
        <v>176418</v>
      </c>
    </row>
    <row r="9" spans="2:8" ht="13.5" customHeight="1">
      <c r="B9" s="183">
        <v>4</v>
      </c>
      <c r="C9" s="184" t="s">
        <v>239</v>
      </c>
      <c r="D9" s="185">
        <v>21673</v>
      </c>
      <c r="F9" s="186">
        <v>4</v>
      </c>
      <c r="G9" s="187" t="s">
        <v>241</v>
      </c>
      <c r="H9" s="188">
        <v>167619</v>
      </c>
    </row>
    <row r="10" spans="2:8" ht="13.5" customHeight="1">
      <c r="B10" s="183">
        <v>5</v>
      </c>
      <c r="C10" s="184" t="s">
        <v>243</v>
      </c>
      <c r="D10" s="185">
        <v>26387</v>
      </c>
      <c r="F10" s="186">
        <v>5</v>
      </c>
      <c r="G10" s="187" t="s">
        <v>245</v>
      </c>
      <c r="H10" s="188">
        <v>162657</v>
      </c>
    </row>
    <row r="11" spans="2:8" ht="13.5" customHeight="1">
      <c r="B11" s="183">
        <v>6</v>
      </c>
      <c r="C11" s="184" t="s">
        <v>247</v>
      </c>
      <c r="D11" s="185">
        <v>8070</v>
      </c>
      <c r="F11" s="186">
        <v>6</v>
      </c>
      <c r="G11" s="187" t="s">
        <v>253</v>
      </c>
      <c r="H11" s="188">
        <v>122420</v>
      </c>
    </row>
    <row r="12" spans="2:8" ht="13.5" customHeight="1">
      <c r="B12" s="183">
        <v>7</v>
      </c>
      <c r="C12" s="184" t="s">
        <v>251</v>
      </c>
      <c r="D12" s="185">
        <v>26872</v>
      </c>
      <c r="F12" s="186">
        <v>7</v>
      </c>
      <c r="G12" s="187" t="s">
        <v>249</v>
      </c>
      <c r="H12" s="188">
        <v>120810</v>
      </c>
    </row>
    <row r="13" spans="2:8" ht="13.5" customHeight="1">
      <c r="B13" s="183">
        <v>8</v>
      </c>
      <c r="C13" s="184" t="s">
        <v>255</v>
      </c>
      <c r="D13" s="185">
        <v>31312</v>
      </c>
      <c r="F13" s="186">
        <v>8</v>
      </c>
      <c r="G13" s="187" t="s">
        <v>227</v>
      </c>
      <c r="H13" s="188">
        <v>111339</v>
      </c>
    </row>
    <row r="14" spans="2:8" ht="13.5" customHeight="1">
      <c r="B14" s="183">
        <v>9</v>
      </c>
      <c r="C14" s="184" t="s">
        <v>257</v>
      </c>
      <c r="D14" s="185">
        <v>11001</v>
      </c>
      <c r="F14" s="186">
        <v>9</v>
      </c>
      <c r="G14" s="187" t="s">
        <v>259</v>
      </c>
      <c r="H14" s="188">
        <v>103359</v>
      </c>
    </row>
    <row r="15" spans="2:8" ht="13.5" customHeight="1">
      <c r="B15" s="183">
        <v>10</v>
      </c>
      <c r="C15" s="184" t="s">
        <v>261</v>
      </c>
      <c r="D15" s="185">
        <v>6895</v>
      </c>
      <c r="F15" s="186">
        <v>10</v>
      </c>
      <c r="G15" s="189" t="s">
        <v>263</v>
      </c>
      <c r="H15" s="188">
        <v>94779</v>
      </c>
    </row>
    <row r="16" spans="2:8" ht="13.5" customHeight="1">
      <c r="B16" s="183">
        <v>11</v>
      </c>
      <c r="C16" s="184" t="s">
        <v>265</v>
      </c>
      <c r="D16" s="185">
        <v>41106</v>
      </c>
      <c r="F16" s="186">
        <v>11</v>
      </c>
      <c r="G16" s="187" t="s">
        <v>271</v>
      </c>
      <c r="H16" s="188">
        <v>88013</v>
      </c>
    </row>
    <row r="17" spans="2:8" ht="13.5" customHeight="1">
      <c r="B17" s="183">
        <v>12</v>
      </c>
      <c r="C17" s="184" t="s">
        <v>269</v>
      </c>
      <c r="D17" s="185">
        <v>27352</v>
      </c>
      <c r="F17" s="186">
        <v>12</v>
      </c>
      <c r="G17" s="187" t="s">
        <v>267</v>
      </c>
      <c r="H17" s="188">
        <v>87135</v>
      </c>
    </row>
    <row r="18" spans="2:8" ht="13.5" customHeight="1">
      <c r="B18" s="183">
        <v>13</v>
      </c>
      <c r="C18" s="184" t="s">
        <v>273</v>
      </c>
      <c r="D18" s="185">
        <v>15696</v>
      </c>
      <c r="F18" s="186">
        <v>13</v>
      </c>
      <c r="G18" s="187" t="s">
        <v>275</v>
      </c>
      <c r="H18" s="188">
        <v>82374</v>
      </c>
    </row>
    <row r="19" spans="2:8" ht="13.5" customHeight="1">
      <c r="B19" s="183">
        <v>14</v>
      </c>
      <c r="C19" s="184" t="s">
        <v>277</v>
      </c>
      <c r="D19" s="185">
        <v>18374</v>
      </c>
      <c r="F19" s="186">
        <v>14</v>
      </c>
      <c r="G19" s="187" t="s">
        <v>279</v>
      </c>
      <c r="H19" s="188">
        <v>78965</v>
      </c>
    </row>
    <row r="20" spans="2:8" ht="13.5" customHeight="1">
      <c r="B20" s="183">
        <v>15</v>
      </c>
      <c r="C20" s="184" t="s">
        <v>281</v>
      </c>
      <c r="D20" s="185">
        <v>15332</v>
      </c>
      <c r="F20" s="186">
        <v>15</v>
      </c>
      <c r="G20" s="187" t="s">
        <v>287</v>
      </c>
      <c r="H20" s="188">
        <v>71979</v>
      </c>
    </row>
    <row r="21" spans="2:8" ht="13.5" customHeight="1">
      <c r="B21" s="183">
        <v>16</v>
      </c>
      <c r="C21" s="184" t="s">
        <v>285</v>
      </c>
      <c r="D21" s="185">
        <v>46074</v>
      </c>
      <c r="F21" s="186">
        <v>16</v>
      </c>
      <c r="G21" s="187" t="s">
        <v>283</v>
      </c>
      <c r="H21" s="188">
        <v>71576</v>
      </c>
    </row>
    <row r="22" spans="2:8" ht="13.5" customHeight="1">
      <c r="B22" s="183">
        <v>17</v>
      </c>
      <c r="C22" s="184" t="s">
        <v>289</v>
      </c>
      <c r="D22" s="185">
        <v>32145</v>
      </c>
      <c r="F22" s="186">
        <v>17</v>
      </c>
      <c r="G22" s="187" t="s">
        <v>291</v>
      </c>
      <c r="H22" s="188">
        <v>69232</v>
      </c>
    </row>
    <row r="23" spans="2:8" ht="13.5" customHeight="1">
      <c r="B23" s="183">
        <v>18</v>
      </c>
      <c r="C23" s="184" t="s">
        <v>293</v>
      </c>
      <c r="D23" s="185">
        <v>29388</v>
      </c>
      <c r="F23" s="186">
        <v>18</v>
      </c>
      <c r="G23" s="187" t="s">
        <v>295</v>
      </c>
      <c r="H23" s="188">
        <v>67726</v>
      </c>
    </row>
    <row r="24" spans="2:8" ht="13.5" customHeight="1">
      <c r="B24" s="183">
        <v>19</v>
      </c>
      <c r="C24" s="184" t="s">
        <v>297</v>
      </c>
      <c r="D24" s="185">
        <v>11975</v>
      </c>
      <c r="F24" s="186">
        <v>19</v>
      </c>
      <c r="G24" s="187" t="s">
        <v>299</v>
      </c>
      <c r="H24" s="188">
        <v>64403</v>
      </c>
    </row>
    <row r="25" spans="2:8" ht="13.5" customHeight="1">
      <c r="B25" s="183">
        <v>20</v>
      </c>
      <c r="C25" s="184" t="s">
        <v>259</v>
      </c>
      <c r="D25" s="185">
        <v>103359</v>
      </c>
      <c r="F25" s="186">
        <v>20</v>
      </c>
      <c r="G25" s="187" t="s">
        <v>301</v>
      </c>
      <c r="H25" s="188">
        <v>62458</v>
      </c>
    </row>
    <row r="26" spans="2:8" ht="13.5" customHeight="1">
      <c r="B26" s="183">
        <v>21</v>
      </c>
      <c r="C26" s="184" t="s">
        <v>303</v>
      </c>
      <c r="D26" s="185">
        <v>17053</v>
      </c>
      <c r="F26" s="186">
        <v>21</v>
      </c>
      <c r="G26" s="187" t="s">
        <v>305</v>
      </c>
      <c r="H26" s="188">
        <v>58605</v>
      </c>
    </row>
    <row r="27" spans="2:8" ht="13.5" customHeight="1">
      <c r="B27" s="183">
        <v>22</v>
      </c>
      <c r="C27" s="184" t="s">
        <v>307</v>
      </c>
      <c r="D27" s="185">
        <v>17435</v>
      </c>
      <c r="F27" s="186">
        <v>22</v>
      </c>
      <c r="G27" s="187" t="s">
        <v>309</v>
      </c>
      <c r="H27" s="188">
        <v>56511</v>
      </c>
    </row>
    <row r="28" spans="2:8" ht="13.5" customHeight="1">
      <c r="B28" s="183">
        <v>23</v>
      </c>
      <c r="C28" s="184" t="s">
        <v>311</v>
      </c>
      <c r="D28" s="185">
        <v>5574</v>
      </c>
      <c r="F28" s="186">
        <v>23</v>
      </c>
      <c r="G28" s="187" t="s">
        <v>313</v>
      </c>
      <c r="H28" s="188">
        <v>51738</v>
      </c>
    </row>
    <row r="29" spans="2:8" ht="13.5" customHeight="1">
      <c r="B29" s="183">
        <v>24</v>
      </c>
      <c r="C29" s="184" t="s">
        <v>263</v>
      </c>
      <c r="D29" s="185">
        <v>94779</v>
      </c>
      <c r="F29" s="186">
        <v>24</v>
      </c>
      <c r="G29" s="187" t="s">
        <v>315</v>
      </c>
      <c r="H29" s="188">
        <v>51084</v>
      </c>
    </row>
    <row r="30" spans="2:8" ht="13.5" customHeight="1">
      <c r="B30" s="183">
        <v>25</v>
      </c>
      <c r="C30" s="184" t="s">
        <v>317</v>
      </c>
      <c r="D30" s="185">
        <v>18619</v>
      </c>
      <c r="F30" s="183">
        <v>25</v>
      </c>
      <c r="G30" s="184" t="s">
        <v>319</v>
      </c>
      <c r="H30" s="185">
        <v>49856</v>
      </c>
    </row>
    <row r="31" spans="2:8" ht="13.5" customHeight="1">
      <c r="B31" s="183">
        <v>26</v>
      </c>
      <c r="C31" s="184" t="s">
        <v>267</v>
      </c>
      <c r="D31" s="185">
        <v>87135</v>
      </c>
      <c r="F31" s="183">
        <v>26</v>
      </c>
      <c r="G31" s="184" t="s">
        <v>321</v>
      </c>
      <c r="H31" s="185">
        <v>48756</v>
      </c>
    </row>
    <row r="32" spans="2:8" ht="13.5" customHeight="1">
      <c r="B32" s="183">
        <v>27</v>
      </c>
      <c r="C32" s="184" t="s">
        <v>301</v>
      </c>
      <c r="D32" s="185">
        <v>62458</v>
      </c>
      <c r="F32" s="183">
        <v>27</v>
      </c>
      <c r="G32" s="184" t="s">
        <v>323</v>
      </c>
      <c r="H32" s="185">
        <v>47239</v>
      </c>
    </row>
    <row r="33" spans="2:8" ht="13.5" customHeight="1">
      <c r="B33" s="183">
        <v>28</v>
      </c>
      <c r="C33" s="184" t="s">
        <v>327</v>
      </c>
      <c r="D33" s="185">
        <v>7422</v>
      </c>
      <c r="F33" s="183">
        <v>28</v>
      </c>
      <c r="G33" s="184" t="s">
        <v>285</v>
      </c>
      <c r="H33" s="185">
        <v>46074</v>
      </c>
    </row>
    <row r="34" spans="2:8" ht="13.5" customHeight="1">
      <c r="B34" s="183">
        <v>29</v>
      </c>
      <c r="C34" s="184" t="s">
        <v>325</v>
      </c>
      <c r="D34" s="185">
        <v>11103</v>
      </c>
      <c r="F34" s="183">
        <v>29</v>
      </c>
      <c r="G34" s="184" t="s">
        <v>329</v>
      </c>
      <c r="H34" s="185">
        <v>46039</v>
      </c>
    </row>
    <row r="35" spans="2:8" ht="13.5" customHeight="1">
      <c r="B35" s="183">
        <v>30</v>
      </c>
      <c r="C35" s="184" t="s">
        <v>331</v>
      </c>
      <c r="D35" s="185">
        <v>5528</v>
      </c>
      <c r="F35" s="183">
        <v>30</v>
      </c>
      <c r="G35" s="184" t="s">
        <v>333</v>
      </c>
      <c r="H35" s="185">
        <v>42314</v>
      </c>
    </row>
    <row r="36" spans="2:8" ht="13.5" customHeight="1">
      <c r="B36" s="183">
        <v>31</v>
      </c>
      <c r="C36" s="184" t="s">
        <v>335</v>
      </c>
      <c r="D36" s="185">
        <v>20881</v>
      </c>
      <c r="F36" s="183">
        <v>31</v>
      </c>
      <c r="G36" s="184" t="s">
        <v>347</v>
      </c>
      <c r="H36" s="185">
        <v>42110</v>
      </c>
    </row>
    <row r="37" spans="2:8" ht="13.5" customHeight="1">
      <c r="B37" s="183">
        <v>32</v>
      </c>
      <c r="C37" s="184" t="s">
        <v>339</v>
      </c>
      <c r="D37" s="185">
        <v>5973</v>
      </c>
      <c r="F37" s="183">
        <v>32</v>
      </c>
      <c r="G37" s="184" t="s">
        <v>337</v>
      </c>
      <c r="H37" s="185">
        <v>41891</v>
      </c>
    </row>
    <row r="38" spans="2:8" ht="13.5" customHeight="1">
      <c r="B38" s="183">
        <v>33</v>
      </c>
      <c r="C38" s="184" t="s">
        <v>343</v>
      </c>
      <c r="D38" s="185">
        <v>9320</v>
      </c>
      <c r="F38" s="183">
        <v>33</v>
      </c>
      <c r="G38" s="184" t="s">
        <v>341</v>
      </c>
      <c r="H38" s="185">
        <v>41342</v>
      </c>
    </row>
    <row r="39" spans="2:8" ht="13.5" customHeight="1">
      <c r="B39" s="183">
        <v>34</v>
      </c>
      <c r="C39" s="184" t="s">
        <v>345</v>
      </c>
      <c r="D39" s="185">
        <v>41120</v>
      </c>
      <c r="F39" s="183">
        <v>34</v>
      </c>
      <c r="G39" s="184" t="s">
        <v>345</v>
      </c>
      <c r="H39" s="185">
        <v>41120</v>
      </c>
    </row>
    <row r="40" spans="2:8" ht="13.5" customHeight="1">
      <c r="B40" s="183">
        <v>35</v>
      </c>
      <c r="C40" s="184" t="s">
        <v>349</v>
      </c>
      <c r="D40" s="185">
        <v>34278</v>
      </c>
      <c r="F40" s="183">
        <v>35</v>
      </c>
      <c r="G40" s="184" t="s">
        <v>265</v>
      </c>
      <c r="H40" s="185">
        <v>41106</v>
      </c>
    </row>
    <row r="41" spans="2:8" ht="13.5" customHeight="1">
      <c r="B41" s="183">
        <v>36</v>
      </c>
      <c r="C41" s="184" t="s">
        <v>353</v>
      </c>
      <c r="D41" s="185">
        <v>16214</v>
      </c>
      <c r="F41" s="183">
        <v>36</v>
      </c>
      <c r="G41" s="184" t="s">
        <v>351</v>
      </c>
      <c r="H41" s="185">
        <v>40992</v>
      </c>
    </row>
    <row r="42" spans="2:8" ht="13.5" customHeight="1">
      <c r="B42" s="183">
        <v>37</v>
      </c>
      <c r="C42" s="184" t="s">
        <v>355</v>
      </c>
      <c r="D42" s="185">
        <v>36102</v>
      </c>
      <c r="F42" s="183">
        <v>37</v>
      </c>
      <c r="G42" s="184" t="s">
        <v>357</v>
      </c>
      <c r="H42" s="185">
        <v>40575</v>
      </c>
    </row>
    <row r="43" spans="2:8" ht="13.5" customHeight="1">
      <c r="B43" s="183">
        <v>38</v>
      </c>
      <c r="C43" s="184" t="s">
        <v>359</v>
      </c>
      <c r="D43" s="185">
        <v>8696</v>
      </c>
      <c r="F43" s="183">
        <v>38</v>
      </c>
      <c r="G43" s="184" t="s">
        <v>361</v>
      </c>
      <c r="H43" s="185">
        <v>38365</v>
      </c>
    </row>
    <row r="44" spans="2:8" ht="13.5" customHeight="1">
      <c r="B44" s="183">
        <v>39</v>
      </c>
      <c r="C44" s="184" t="s">
        <v>363</v>
      </c>
      <c r="D44" s="185">
        <v>28306</v>
      </c>
      <c r="F44" s="183">
        <v>39</v>
      </c>
      <c r="G44" s="184" t="s">
        <v>365</v>
      </c>
      <c r="H44" s="185">
        <v>38144</v>
      </c>
    </row>
    <row r="45" spans="2:8" ht="13.5" customHeight="1">
      <c r="B45" s="183">
        <v>40</v>
      </c>
      <c r="C45" s="184" t="s">
        <v>367</v>
      </c>
      <c r="D45" s="185">
        <v>23495</v>
      </c>
      <c r="F45" s="183">
        <v>40</v>
      </c>
      <c r="G45" s="184" t="s">
        <v>369</v>
      </c>
      <c r="H45" s="185">
        <v>37090</v>
      </c>
    </row>
    <row r="46" spans="2:8" ht="13.5" customHeight="1">
      <c r="B46" s="183">
        <v>41</v>
      </c>
      <c r="C46" s="184" t="s">
        <v>287</v>
      </c>
      <c r="D46" s="185">
        <v>71979</v>
      </c>
      <c r="F46" s="183">
        <v>41</v>
      </c>
      <c r="G46" s="184" t="s">
        <v>355</v>
      </c>
      <c r="H46" s="185">
        <v>36102</v>
      </c>
    </row>
    <row r="47" spans="2:8" ht="13.5" customHeight="1">
      <c r="B47" s="183">
        <v>42</v>
      </c>
      <c r="C47" s="184" t="s">
        <v>371</v>
      </c>
      <c r="D47" s="185">
        <v>15180</v>
      </c>
      <c r="F47" s="183">
        <v>42</v>
      </c>
      <c r="G47" s="184" t="s">
        <v>373</v>
      </c>
      <c r="H47" s="185">
        <v>35063</v>
      </c>
    </row>
    <row r="48" spans="2:8" ht="13.5" customHeight="1">
      <c r="B48" s="183">
        <v>43</v>
      </c>
      <c r="C48" s="184" t="s">
        <v>375</v>
      </c>
      <c r="D48" s="185">
        <v>8930</v>
      </c>
      <c r="F48" s="183">
        <v>43</v>
      </c>
      <c r="G48" s="184" t="s">
        <v>377</v>
      </c>
      <c r="H48" s="185">
        <v>34375</v>
      </c>
    </row>
    <row r="49" spans="2:8" ht="13.5" customHeight="1">
      <c r="B49" s="183">
        <v>44</v>
      </c>
      <c r="C49" s="184" t="s">
        <v>379</v>
      </c>
      <c r="D49" s="185">
        <v>11019</v>
      </c>
      <c r="F49" s="183">
        <v>44</v>
      </c>
      <c r="G49" s="184" t="s">
        <v>349</v>
      </c>
      <c r="H49" s="185">
        <v>34278</v>
      </c>
    </row>
    <row r="50" spans="2:8" ht="13.5" customHeight="1">
      <c r="B50" s="183">
        <v>45</v>
      </c>
      <c r="C50" s="184" t="s">
        <v>383</v>
      </c>
      <c r="D50" s="185">
        <v>19110</v>
      </c>
      <c r="F50" s="183">
        <v>45</v>
      </c>
      <c r="G50" s="184" t="s">
        <v>381</v>
      </c>
      <c r="H50" s="185">
        <v>33691</v>
      </c>
    </row>
    <row r="51" spans="2:8" ht="13.5" customHeight="1">
      <c r="B51" s="183">
        <v>46</v>
      </c>
      <c r="C51" s="184" t="s">
        <v>387</v>
      </c>
      <c r="D51" s="185">
        <v>14219</v>
      </c>
      <c r="F51" s="183">
        <v>46</v>
      </c>
      <c r="G51" s="184" t="s">
        <v>385</v>
      </c>
      <c r="H51" s="185">
        <v>33374</v>
      </c>
    </row>
    <row r="52" spans="2:8" ht="13.5" customHeight="1">
      <c r="B52" s="183">
        <v>47</v>
      </c>
      <c r="C52" s="184" t="s">
        <v>389</v>
      </c>
      <c r="D52" s="185">
        <v>19943</v>
      </c>
      <c r="F52" s="183">
        <v>47</v>
      </c>
      <c r="G52" s="184" t="s">
        <v>391</v>
      </c>
      <c r="H52" s="185">
        <v>33156</v>
      </c>
    </row>
    <row r="53" spans="2:8" ht="13.5" customHeight="1">
      <c r="B53" s="183">
        <v>48</v>
      </c>
      <c r="C53" s="184" t="s">
        <v>393</v>
      </c>
      <c r="D53" s="185">
        <v>21759</v>
      </c>
      <c r="F53" s="183">
        <v>48</v>
      </c>
      <c r="G53" s="184" t="s">
        <v>395</v>
      </c>
      <c r="H53" s="185">
        <v>33038</v>
      </c>
    </row>
    <row r="54" spans="2:8" ht="13.5" customHeight="1">
      <c r="B54" s="183">
        <v>49</v>
      </c>
      <c r="C54" s="184" t="s">
        <v>397</v>
      </c>
      <c r="D54" s="185">
        <v>10713</v>
      </c>
      <c r="F54" s="183">
        <v>49</v>
      </c>
      <c r="G54" s="184" t="s">
        <v>399</v>
      </c>
      <c r="H54" s="185">
        <v>32488</v>
      </c>
    </row>
    <row r="55" spans="2:8" ht="13.5" customHeight="1">
      <c r="B55" s="183">
        <v>50</v>
      </c>
      <c r="C55" s="184" t="s">
        <v>401</v>
      </c>
      <c r="D55" s="185">
        <v>23803</v>
      </c>
      <c r="F55" s="183">
        <v>50</v>
      </c>
      <c r="G55" s="184" t="s">
        <v>403</v>
      </c>
      <c r="H55" s="185">
        <v>32267</v>
      </c>
    </row>
    <row r="56" spans="2:8" ht="13.5" customHeight="1">
      <c r="B56" s="183">
        <v>51</v>
      </c>
      <c r="C56" s="184" t="s">
        <v>405</v>
      </c>
      <c r="D56" s="185">
        <v>23576</v>
      </c>
      <c r="F56" s="183">
        <v>51</v>
      </c>
      <c r="G56" s="184" t="s">
        <v>289</v>
      </c>
      <c r="H56" s="185">
        <v>32145</v>
      </c>
    </row>
    <row r="57" spans="2:8" ht="13.5" customHeight="1">
      <c r="B57" s="183">
        <v>52</v>
      </c>
      <c r="C57" s="184" t="s">
        <v>245</v>
      </c>
      <c r="D57" s="185">
        <v>162657</v>
      </c>
      <c r="F57" s="183">
        <v>52</v>
      </c>
      <c r="G57" s="184" t="s">
        <v>255</v>
      </c>
      <c r="H57" s="185">
        <v>31312</v>
      </c>
    </row>
    <row r="58" spans="2:8" ht="13.5" customHeight="1">
      <c r="B58" s="183">
        <v>53</v>
      </c>
      <c r="C58" s="184" t="s">
        <v>407</v>
      </c>
      <c r="D58" s="185">
        <v>10490</v>
      </c>
      <c r="F58" s="183">
        <v>53</v>
      </c>
      <c r="G58" s="184" t="s">
        <v>409</v>
      </c>
      <c r="H58" s="185">
        <v>30879</v>
      </c>
    </row>
    <row r="59" spans="2:8" ht="13.5" customHeight="1">
      <c r="B59" s="183">
        <v>54</v>
      </c>
      <c r="C59" s="184" t="s">
        <v>411</v>
      </c>
      <c r="D59" s="185">
        <v>8615</v>
      </c>
      <c r="F59" s="183">
        <v>54</v>
      </c>
      <c r="G59" s="184" t="s">
        <v>417</v>
      </c>
      <c r="H59" s="185">
        <v>30863</v>
      </c>
    </row>
    <row r="60" spans="2:8" ht="13.5" customHeight="1">
      <c r="B60" s="183">
        <v>55</v>
      </c>
      <c r="C60" s="184" t="s">
        <v>415</v>
      </c>
      <c r="D60" s="185">
        <v>13555</v>
      </c>
      <c r="F60" s="183">
        <v>55</v>
      </c>
      <c r="G60" s="184" t="s">
        <v>413</v>
      </c>
      <c r="H60" s="185">
        <v>30706</v>
      </c>
    </row>
    <row r="61" spans="2:8" ht="13.5" customHeight="1">
      <c r="B61" s="183">
        <v>56</v>
      </c>
      <c r="C61" s="184" t="s">
        <v>419</v>
      </c>
      <c r="D61" s="185">
        <v>21565</v>
      </c>
      <c r="F61" s="183">
        <v>56</v>
      </c>
      <c r="G61" s="184" t="s">
        <v>293</v>
      </c>
      <c r="H61" s="185">
        <v>29388</v>
      </c>
    </row>
    <row r="62" spans="2:8" ht="13.5" customHeight="1">
      <c r="B62" s="183">
        <v>57</v>
      </c>
      <c r="C62" s="184" t="s">
        <v>279</v>
      </c>
      <c r="D62" s="185">
        <v>78965</v>
      </c>
      <c r="F62" s="183">
        <v>57</v>
      </c>
      <c r="G62" s="184" t="s">
        <v>421</v>
      </c>
      <c r="H62" s="185">
        <v>28635</v>
      </c>
    </row>
    <row r="63" spans="2:8" ht="13.5" customHeight="1">
      <c r="B63" s="183">
        <v>58</v>
      </c>
      <c r="C63" s="184" t="s">
        <v>423</v>
      </c>
      <c r="D63" s="185">
        <v>14539</v>
      </c>
      <c r="F63" s="183">
        <v>58</v>
      </c>
      <c r="G63" s="184" t="s">
        <v>425</v>
      </c>
      <c r="H63" s="185">
        <v>28509</v>
      </c>
    </row>
    <row r="64" spans="2:8" ht="13.5" customHeight="1">
      <c r="B64" s="183">
        <v>59</v>
      </c>
      <c r="C64" s="184" t="s">
        <v>249</v>
      </c>
      <c r="D64" s="185">
        <v>120810</v>
      </c>
      <c r="F64" s="183">
        <v>59</v>
      </c>
      <c r="G64" s="184" t="s">
        <v>429</v>
      </c>
      <c r="H64" s="185">
        <v>28456</v>
      </c>
    </row>
    <row r="65" spans="2:8" ht="13.5" customHeight="1">
      <c r="B65" s="183">
        <v>60</v>
      </c>
      <c r="C65" s="184" t="s">
        <v>321</v>
      </c>
      <c r="D65" s="185">
        <v>48756</v>
      </c>
      <c r="F65" s="183">
        <v>60</v>
      </c>
      <c r="G65" s="184" t="s">
        <v>363</v>
      </c>
      <c r="H65" s="185">
        <v>28306</v>
      </c>
    </row>
    <row r="66" spans="2:8" ht="13.5" customHeight="1">
      <c r="B66" s="183">
        <v>61</v>
      </c>
      <c r="C66" s="184" t="s">
        <v>357</v>
      </c>
      <c r="D66" s="185">
        <v>40575</v>
      </c>
      <c r="F66" s="183">
        <v>61</v>
      </c>
      <c r="G66" s="184" t="s">
        <v>427</v>
      </c>
      <c r="H66" s="185">
        <v>28208</v>
      </c>
    </row>
    <row r="67" spans="2:8" ht="13.5" customHeight="1">
      <c r="B67" s="183">
        <v>62</v>
      </c>
      <c r="C67" s="184" t="s">
        <v>431</v>
      </c>
      <c r="D67" s="185">
        <v>16192</v>
      </c>
      <c r="F67" s="183">
        <v>62</v>
      </c>
      <c r="G67" s="184" t="s">
        <v>269</v>
      </c>
      <c r="H67" s="185">
        <v>27352</v>
      </c>
    </row>
    <row r="68" spans="2:8" ht="13.5" customHeight="1">
      <c r="B68" s="183">
        <v>63</v>
      </c>
      <c r="C68" s="184" t="s">
        <v>299</v>
      </c>
      <c r="D68" s="185">
        <v>64403</v>
      </c>
      <c r="F68" s="183">
        <v>63</v>
      </c>
      <c r="G68" s="184" t="s">
        <v>251</v>
      </c>
      <c r="H68" s="185">
        <v>26872</v>
      </c>
    </row>
    <row r="69" spans="2:8" ht="13.5" customHeight="1">
      <c r="B69" s="183">
        <v>64</v>
      </c>
      <c r="C69" s="184" t="s">
        <v>413</v>
      </c>
      <c r="D69" s="185">
        <v>30706</v>
      </c>
      <c r="F69" s="183">
        <v>64</v>
      </c>
      <c r="G69" s="184" t="s">
        <v>433</v>
      </c>
      <c r="H69" s="185">
        <v>26835</v>
      </c>
    </row>
    <row r="70" spans="2:8" ht="13.5" customHeight="1">
      <c r="B70" s="183">
        <v>65</v>
      </c>
      <c r="C70" s="184" t="s">
        <v>435</v>
      </c>
      <c r="D70" s="185">
        <v>12659</v>
      </c>
      <c r="F70" s="183">
        <v>65</v>
      </c>
      <c r="G70" s="184" t="s">
        <v>243</v>
      </c>
      <c r="H70" s="185">
        <v>26387</v>
      </c>
    </row>
    <row r="71" spans="2:8" ht="13.5" customHeight="1">
      <c r="B71" s="183">
        <v>66</v>
      </c>
      <c r="C71" s="184" t="s">
        <v>437</v>
      </c>
      <c r="D71" s="185">
        <v>22912</v>
      </c>
      <c r="F71" s="183">
        <v>66</v>
      </c>
      <c r="G71" s="184" t="s">
        <v>439</v>
      </c>
      <c r="H71" s="185">
        <v>25589</v>
      </c>
    </row>
    <row r="72" spans="2:8" ht="13.5" customHeight="1">
      <c r="B72" s="183">
        <v>67</v>
      </c>
      <c r="C72" s="184" t="s">
        <v>441</v>
      </c>
      <c r="D72" s="185">
        <v>11208</v>
      </c>
      <c r="F72" s="183">
        <v>67</v>
      </c>
      <c r="G72" s="184" t="s">
        <v>453</v>
      </c>
      <c r="H72" s="185">
        <v>25533</v>
      </c>
    </row>
    <row r="73" spans="2:8" ht="13.5" customHeight="1">
      <c r="B73" s="183">
        <v>68</v>
      </c>
      <c r="C73" s="184" t="s">
        <v>445</v>
      </c>
      <c r="D73" s="185">
        <v>16653</v>
      </c>
      <c r="F73" s="183">
        <v>68</v>
      </c>
      <c r="G73" s="184" t="s">
        <v>443</v>
      </c>
      <c r="H73" s="185">
        <v>25520</v>
      </c>
    </row>
    <row r="74" spans="2:8" ht="13.5" customHeight="1">
      <c r="B74" s="183">
        <v>69</v>
      </c>
      <c r="C74" s="184" t="s">
        <v>347</v>
      </c>
      <c r="D74" s="185">
        <v>42110</v>
      </c>
      <c r="F74" s="183">
        <v>69</v>
      </c>
      <c r="G74" s="184" t="s">
        <v>449</v>
      </c>
      <c r="H74" s="185">
        <v>25334</v>
      </c>
    </row>
    <row r="75" spans="2:8" ht="13.5" customHeight="1">
      <c r="B75" s="183">
        <v>70</v>
      </c>
      <c r="C75" s="184" t="s">
        <v>451</v>
      </c>
      <c r="D75" s="185">
        <v>8372</v>
      </c>
      <c r="F75" s="183">
        <v>70</v>
      </c>
      <c r="G75" s="184" t="s">
        <v>461</v>
      </c>
      <c r="H75" s="185">
        <v>25000</v>
      </c>
    </row>
    <row r="76" spans="2:8" ht="13.5" customHeight="1">
      <c r="B76" s="183">
        <v>71</v>
      </c>
      <c r="C76" s="184" t="s">
        <v>455</v>
      </c>
      <c r="D76" s="185">
        <v>10326</v>
      </c>
      <c r="F76" s="183">
        <v>71</v>
      </c>
      <c r="G76" s="184" t="s">
        <v>447</v>
      </c>
      <c r="H76" s="185">
        <v>24991</v>
      </c>
    </row>
    <row r="77" spans="2:8" ht="13.5" customHeight="1">
      <c r="B77" s="183">
        <v>72</v>
      </c>
      <c r="C77" s="184" t="s">
        <v>459</v>
      </c>
      <c r="D77" s="185">
        <v>18997</v>
      </c>
      <c r="F77" s="183">
        <v>72</v>
      </c>
      <c r="G77" s="184" t="s">
        <v>457</v>
      </c>
      <c r="H77" s="185">
        <v>24946</v>
      </c>
    </row>
    <row r="78" spans="2:8" ht="13.5" customHeight="1">
      <c r="B78" s="183">
        <v>73</v>
      </c>
      <c r="C78" s="184" t="s">
        <v>463</v>
      </c>
      <c r="D78" s="185">
        <v>12403</v>
      </c>
      <c r="F78" s="183">
        <v>73</v>
      </c>
      <c r="G78" s="184" t="s">
        <v>401</v>
      </c>
      <c r="H78" s="185">
        <v>23803</v>
      </c>
    </row>
    <row r="79" spans="2:8" ht="13.5" customHeight="1">
      <c r="B79" s="183">
        <v>74</v>
      </c>
      <c r="C79" s="184" t="s">
        <v>465</v>
      </c>
      <c r="D79" s="185">
        <v>15262</v>
      </c>
      <c r="F79" s="183">
        <v>74</v>
      </c>
      <c r="G79" s="184" t="s">
        <v>469</v>
      </c>
      <c r="H79" s="185">
        <v>23760</v>
      </c>
    </row>
    <row r="80" spans="2:8" ht="13.5" customHeight="1">
      <c r="B80" s="183">
        <v>75</v>
      </c>
      <c r="C80" s="184" t="s">
        <v>467</v>
      </c>
      <c r="D80" s="185">
        <v>11830</v>
      </c>
      <c r="F80" s="183">
        <v>75</v>
      </c>
      <c r="G80" s="184" t="s">
        <v>405</v>
      </c>
      <c r="H80" s="185">
        <v>23576</v>
      </c>
    </row>
    <row r="81" spans="2:8" ht="13.5" customHeight="1">
      <c r="B81" s="183">
        <v>76</v>
      </c>
      <c r="C81" s="184" t="s">
        <v>471</v>
      </c>
      <c r="D81" s="185">
        <v>17586</v>
      </c>
      <c r="F81" s="183">
        <v>76</v>
      </c>
      <c r="G81" s="184" t="s">
        <v>367</v>
      </c>
      <c r="H81" s="185">
        <v>23495</v>
      </c>
    </row>
    <row r="82" spans="2:8" ht="13.5" customHeight="1">
      <c r="B82" s="183">
        <v>77</v>
      </c>
      <c r="C82" s="184" t="s">
        <v>475</v>
      </c>
      <c r="D82" s="185">
        <v>10700</v>
      </c>
      <c r="F82" s="183">
        <v>77</v>
      </c>
      <c r="G82" s="184" t="s">
        <v>481</v>
      </c>
      <c r="H82" s="185">
        <v>23091</v>
      </c>
    </row>
    <row r="83" spans="2:8" ht="13.5" customHeight="1">
      <c r="B83" s="183">
        <v>78</v>
      </c>
      <c r="C83" s="184" t="s">
        <v>477</v>
      </c>
      <c r="D83" s="185">
        <v>18316</v>
      </c>
      <c r="F83" s="183">
        <v>78</v>
      </c>
      <c r="G83" s="184" t="s">
        <v>473</v>
      </c>
      <c r="H83" s="185">
        <v>23042</v>
      </c>
    </row>
    <row r="84" spans="2:8" ht="13.5" customHeight="1">
      <c r="B84" s="183">
        <v>79</v>
      </c>
      <c r="C84" s="184" t="s">
        <v>479</v>
      </c>
      <c r="D84" s="185">
        <v>16582</v>
      </c>
      <c r="F84" s="183">
        <v>79</v>
      </c>
      <c r="G84" s="184" t="s">
        <v>485</v>
      </c>
      <c r="H84" s="185">
        <v>23019</v>
      </c>
    </row>
    <row r="85" spans="2:8" ht="13.5" customHeight="1">
      <c r="B85" s="183">
        <v>80</v>
      </c>
      <c r="C85" s="184" t="s">
        <v>483</v>
      </c>
      <c r="D85" s="185">
        <v>7708</v>
      </c>
      <c r="F85" s="183">
        <v>80</v>
      </c>
      <c r="G85" s="184" t="s">
        <v>437</v>
      </c>
      <c r="H85" s="185">
        <v>22912</v>
      </c>
    </row>
    <row r="86" spans="2:8" ht="13.5" customHeight="1">
      <c r="B86" s="183">
        <v>81</v>
      </c>
      <c r="C86" s="184" t="s">
        <v>487</v>
      </c>
      <c r="D86" s="185">
        <v>9921</v>
      </c>
      <c r="F86" s="183">
        <v>81</v>
      </c>
      <c r="G86" s="184" t="s">
        <v>393</v>
      </c>
      <c r="H86" s="185">
        <v>21759</v>
      </c>
    </row>
    <row r="87" spans="2:8" ht="13.5" customHeight="1">
      <c r="B87" s="183">
        <v>82</v>
      </c>
      <c r="C87" s="184" t="s">
        <v>447</v>
      </c>
      <c r="D87" s="185">
        <v>24991</v>
      </c>
      <c r="F87" s="183">
        <v>82</v>
      </c>
      <c r="G87" s="184" t="s">
        <v>497</v>
      </c>
      <c r="H87" s="185">
        <v>21749</v>
      </c>
    </row>
    <row r="88" spans="2:8" ht="13.5" customHeight="1">
      <c r="B88" s="183">
        <v>83</v>
      </c>
      <c r="C88" s="184" t="s">
        <v>489</v>
      </c>
      <c r="D88" s="185">
        <v>6134</v>
      </c>
      <c r="F88" s="183">
        <v>83</v>
      </c>
      <c r="G88" s="184" t="s">
        <v>239</v>
      </c>
      <c r="H88" s="185">
        <v>21673</v>
      </c>
    </row>
    <row r="89" spans="2:8" ht="13.5" customHeight="1">
      <c r="B89" s="183">
        <v>84</v>
      </c>
      <c r="C89" s="184" t="s">
        <v>291</v>
      </c>
      <c r="D89" s="185">
        <v>69232</v>
      </c>
      <c r="F89" s="183">
        <v>84</v>
      </c>
      <c r="G89" s="184" t="s">
        <v>419</v>
      </c>
      <c r="H89" s="185">
        <v>21565</v>
      </c>
    </row>
    <row r="90" spans="2:8" ht="13.5" customHeight="1">
      <c r="B90" s="183">
        <v>85</v>
      </c>
      <c r="C90" s="184" t="s">
        <v>493</v>
      </c>
      <c r="D90" s="185">
        <v>11728</v>
      </c>
      <c r="F90" s="183">
        <v>85</v>
      </c>
      <c r="G90" s="184" t="s">
        <v>501</v>
      </c>
      <c r="H90" s="185">
        <v>21293</v>
      </c>
    </row>
    <row r="91" spans="2:8" ht="13.5" customHeight="1">
      <c r="B91" s="183">
        <v>86</v>
      </c>
      <c r="C91" s="184" t="s">
        <v>425</v>
      </c>
      <c r="D91" s="185">
        <v>28509</v>
      </c>
      <c r="F91" s="183">
        <v>86</v>
      </c>
      <c r="G91" s="184" t="s">
        <v>495</v>
      </c>
      <c r="H91" s="185">
        <v>21116</v>
      </c>
    </row>
    <row r="92" spans="2:8" ht="13.5" customHeight="1">
      <c r="B92" s="183">
        <v>87</v>
      </c>
      <c r="C92" s="184" t="s">
        <v>433</v>
      </c>
      <c r="D92" s="185">
        <v>26835</v>
      </c>
      <c r="F92" s="183">
        <v>87</v>
      </c>
      <c r="G92" s="184" t="s">
        <v>505</v>
      </c>
      <c r="H92" s="185">
        <v>20913</v>
      </c>
    </row>
    <row r="93" spans="2:8" ht="13.5" customHeight="1">
      <c r="B93" s="183">
        <v>88</v>
      </c>
      <c r="C93" s="184" t="s">
        <v>499</v>
      </c>
      <c r="D93" s="185">
        <v>14147</v>
      </c>
      <c r="F93" s="183">
        <v>88</v>
      </c>
      <c r="G93" s="184" t="s">
        <v>335</v>
      </c>
      <c r="H93" s="185">
        <v>20881</v>
      </c>
    </row>
    <row r="94" spans="2:8" ht="13.5" customHeight="1">
      <c r="B94" s="183">
        <v>89</v>
      </c>
      <c r="C94" s="184" t="s">
        <v>503</v>
      </c>
      <c r="D94" s="185">
        <v>11206</v>
      </c>
      <c r="F94" s="183">
        <v>89</v>
      </c>
      <c r="G94" s="184" t="s">
        <v>491</v>
      </c>
      <c r="H94" s="185">
        <v>20861</v>
      </c>
    </row>
    <row r="95" spans="2:8" ht="13.5" customHeight="1">
      <c r="B95" s="183">
        <v>90</v>
      </c>
      <c r="C95" s="184" t="s">
        <v>233</v>
      </c>
      <c r="D95" s="185">
        <v>254569</v>
      </c>
      <c r="F95" s="183">
        <v>90</v>
      </c>
      <c r="G95" s="184" t="s">
        <v>513</v>
      </c>
      <c r="H95" s="185">
        <v>20768</v>
      </c>
    </row>
    <row r="96" spans="2:8" ht="13.5" customHeight="1">
      <c r="B96" s="183">
        <v>91</v>
      </c>
      <c r="C96" s="184" t="s">
        <v>509</v>
      </c>
      <c r="D96" s="185">
        <v>16009</v>
      </c>
      <c r="F96" s="183">
        <v>91</v>
      </c>
      <c r="G96" s="184" t="s">
        <v>507</v>
      </c>
      <c r="H96" s="185">
        <v>20657</v>
      </c>
    </row>
    <row r="97" spans="2:8" ht="13.5" customHeight="1">
      <c r="B97" s="183">
        <v>92</v>
      </c>
      <c r="C97" s="184" t="s">
        <v>295</v>
      </c>
      <c r="D97" s="185">
        <v>67726</v>
      </c>
      <c r="F97" s="183">
        <v>92</v>
      </c>
      <c r="G97" s="184" t="s">
        <v>511</v>
      </c>
      <c r="H97" s="185">
        <v>20613</v>
      </c>
    </row>
    <row r="98" spans="2:8" ht="13.5" customHeight="1">
      <c r="B98" s="183">
        <v>93</v>
      </c>
      <c r="C98" s="184" t="s">
        <v>439</v>
      </c>
      <c r="D98" s="185">
        <v>25589</v>
      </c>
      <c r="F98" s="183">
        <v>93</v>
      </c>
      <c r="G98" s="184" t="s">
        <v>515</v>
      </c>
      <c r="H98" s="185">
        <v>20307</v>
      </c>
    </row>
    <row r="99" spans="2:8" ht="13.5" customHeight="1">
      <c r="B99" s="183">
        <v>94</v>
      </c>
      <c r="C99" s="184" t="s">
        <v>517</v>
      </c>
      <c r="D99" s="185">
        <v>10221</v>
      </c>
      <c r="F99" s="183">
        <v>94</v>
      </c>
      <c r="G99" s="184" t="s">
        <v>389</v>
      </c>
      <c r="H99" s="185">
        <v>19943</v>
      </c>
    </row>
    <row r="100" spans="2:8" ht="13.5" customHeight="1">
      <c r="B100" s="183">
        <v>95</v>
      </c>
      <c r="C100" s="184" t="s">
        <v>521</v>
      </c>
      <c r="D100" s="185">
        <v>16321</v>
      </c>
      <c r="F100" s="183">
        <v>95</v>
      </c>
      <c r="G100" s="184" t="s">
        <v>527</v>
      </c>
      <c r="H100" s="185">
        <v>19779</v>
      </c>
    </row>
    <row r="101" spans="2:8" ht="13.5" customHeight="1">
      <c r="B101" s="183">
        <v>96</v>
      </c>
      <c r="C101" s="184" t="s">
        <v>473</v>
      </c>
      <c r="D101" s="185">
        <v>23042</v>
      </c>
      <c r="F101" s="183">
        <v>96</v>
      </c>
      <c r="G101" s="184" t="s">
        <v>519</v>
      </c>
      <c r="H101" s="185">
        <v>19701</v>
      </c>
    </row>
    <row r="102" spans="2:8" ht="13.5" customHeight="1">
      <c r="B102" s="183">
        <v>97</v>
      </c>
      <c r="C102" s="184" t="s">
        <v>525</v>
      </c>
      <c r="D102" s="185">
        <v>15891</v>
      </c>
      <c r="F102" s="183">
        <v>97</v>
      </c>
      <c r="G102" s="184" t="s">
        <v>523</v>
      </c>
      <c r="H102" s="185">
        <v>19424</v>
      </c>
    </row>
    <row r="103" spans="2:8" ht="13.5" customHeight="1">
      <c r="B103" s="183">
        <v>98</v>
      </c>
      <c r="C103" s="184" t="s">
        <v>529</v>
      </c>
      <c r="D103" s="185">
        <v>3237</v>
      </c>
      <c r="F103" s="183">
        <v>98</v>
      </c>
      <c r="G103" s="184" t="s">
        <v>539</v>
      </c>
      <c r="H103" s="185">
        <v>19282</v>
      </c>
    </row>
    <row r="104" spans="2:8" ht="13.5" customHeight="1">
      <c r="B104" s="183">
        <v>99</v>
      </c>
      <c r="C104" s="184" t="s">
        <v>319</v>
      </c>
      <c r="D104" s="185">
        <v>49856</v>
      </c>
      <c r="F104" s="183">
        <v>99</v>
      </c>
      <c r="G104" s="184" t="s">
        <v>533</v>
      </c>
      <c r="H104" s="185">
        <v>19271</v>
      </c>
    </row>
    <row r="105" spans="2:8" ht="13.5" customHeight="1">
      <c r="B105" s="183">
        <v>100</v>
      </c>
      <c r="C105" s="184" t="s">
        <v>535</v>
      </c>
      <c r="D105" s="185">
        <v>10672</v>
      </c>
      <c r="F105" s="183">
        <v>100</v>
      </c>
      <c r="G105" s="184" t="s">
        <v>531</v>
      </c>
      <c r="H105" s="185">
        <v>19206</v>
      </c>
    </row>
    <row r="106" spans="2:8" ht="13.5" customHeight="1">
      <c r="B106" s="183">
        <v>101</v>
      </c>
      <c r="C106" s="184" t="s">
        <v>541</v>
      </c>
      <c r="D106" s="185">
        <v>16025</v>
      </c>
      <c r="F106" s="183">
        <v>101</v>
      </c>
      <c r="G106" s="184" t="s">
        <v>383</v>
      </c>
      <c r="H106" s="185">
        <v>19110</v>
      </c>
    </row>
    <row r="107" spans="2:8" ht="13.5" customHeight="1">
      <c r="B107" s="183">
        <v>102</v>
      </c>
      <c r="C107" s="184" t="s">
        <v>545</v>
      </c>
      <c r="D107" s="185">
        <v>11048</v>
      </c>
      <c r="F107" s="183">
        <v>102</v>
      </c>
      <c r="G107" s="184" t="s">
        <v>459</v>
      </c>
      <c r="H107" s="185">
        <v>18997</v>
      </c>
    </row>
    <row r="108" spans="2:8" ht="13.5" customHeight="1">
      <c r="B108" s="183">
        <v>103</v>
      </c>
      <c r="C108" s="184" t="s">
        <v>537</v>
      </c>
      <c r="D108" s="185">
        <v>8664</v>
      </c>
      <c r="F108" s="183">
        <v>103</v>
      </c>
      <c r="G108" s="184" t="s">
        <v>549</v>
      </c>
      <c r="H108" s="185">
        <v>18839</v>
      </c>
    </row>
    <row r="109" spans="2:8" ht="13.5" customHeight="1">
      <c r="B109" s="183">
        <v>104</v>
      </c>
      <c r="C109" s="184" t="s">
        <v>547</v>
      </c>
      <c r="D109" s="185">
        <v>11286</v>
      </c>
      <c r="F109" s="183">
        <v>104</v>
      </c>
      <c r="G109" s="184" t="s">
        <v>553</v>
      </c>
      <c r="H109" s="185">
        <v>18797</v>
      </c>
    </row>
    <row r="110" spans="2:8" ht="13.5" customHeight="1">
      <c r="B110" s="183">
        <v>105</v>
      </c>
      <c r="C110" s="184" t="s">
        <v>551</v>
      </c>
      <c r="D110" s="185">
        <v>7489</v>
      </c>
      <c r="F110" s="183">
        <v>105</v>
      </c>
      <c r="G110" s="184" t="s">
        <v>557</v>
      </c>
      <c r="H110" s="185">
        <v>18680</v>
      </c>
    </row>
    <row r="111" spans="2:8" ht="13.5" customHeight="1">
      <c r="B111" s="183">
        <v>106</v>
      </c>
      <c r="C111" s="184" t="s">
        <v>555</v>
      </c>
      <c r="D111" s="185">
        <v>11695</v>
      </c>
      <c r="F111" s="183">
        <v>106</v>
      </c>
      <c r="G111" s="184" t="s">
        <v>317</v>
      </c>
      <c r="H111" s="185">
        <v>18619</v>
      </c>
    </row>
    <row r="112" spans="2:8" ht="13.5" customHeight="1">
      <c r="B112" s="183">
        <v>107</v>
      </c>
      <c r="C112" s="184" t="s">
        <v>559</v>
      </c>
      <c r="D112" s="185">
        <v>12009</v>
      </c>
      <c r="F112" s="183">
        <v>107</v>
      </c>
      <c r="G112" s="184" t="s">
        <v>565</v>
      </c>
      <c r="H112" s="185">
        <v>18413</v>
      </c>
    </row>
    <row r="113" spans="2:8" ht="13.5" customHeight="1">
      <c r="B113" s="183">
        <v>108</v>
      </c>
      <c r="C113" s="184" t="s">
        <v>561</v>
      </c>
      <c r="D113" s="185">
        <v>6867</v>
      </c>
      <c r="F113" s="183">
        <v>108</v>
      </c>
      <c r="G113" s="184" t="s">
        <v>563</v>
      </c>
      <c r="H113" s="185">
        <v>18377</v>
      </c>
    </row>
    <row r="114" spans="2:8" ht="13.5" customHeight="1">
      <c r="B114" s="183">
        <v>109</v>
      </c>
      <c r="C114" s="184" t="s">
        <v>527</v>
      </c>
      <c r="D114" s="185">
        <v>19779</v>
      </c>
      <c r="F114" s="183">
        <v>109</v>
      </c>
      <c r="G114" s="184" t="s">
        <v>277</v>
      </c>
      <c r="H114" s="185">
        <v>18374</v>
      </c>
    </row>
    <row r="115" spans="2:8" ht="13.5" customHeight="1">
      <c r="B115" s="183">
        <v>110</v>
      </c>
      <c r="C115" s="184" t="s">
        <v>501</v>
      </c>
      <c r="D115" s="185">
        <v>21293</v>
      </c>
      <c r="F115" s="183">
        <v>110</v>
      </c>
      <c r="G115" s="184" t="s">
        <v>567</v>
      </c>
      <c r="H115" s="185">
        <v>18345</v>
      </c>
    </row>
    <row r="116" spans="2:8" ht="13.5" customHeight="1">
      <c r="B116" s="183">
        <v>111</v>
      </c>
      <c r="C116" s="184" t="s">
        <v>569</v>
      </c>
      <c r="D116" s="185">
        <v>7604</v>
      </c>
      <c r="F116" s="183">
        <v>111</v>
      </c>
      <c r="G116" s="184" t="s">
        <v>477</v>
      </c>
      <c r="H116" s="185">
        <v>18316</v>
      </c>
    </row>
    <row r="117" spans="2:8" ht="13.5" customHeight="1">
      <c r="B117" s="183">
        <v>112</v>
      </c>
      <c r="C117" s="184" t="s">
        <v>571</v>
      </c>
      <c r="D117" s="185">
        <v>16366</v>
      </c>
      <c r="F117" s="183">
        <v>112</v>
      </c>
      <c r="G117" s="184" t="s">
        <v>543</v>
      </c>
      <c r="H117" s="185">
        <v>18247</v>
      </c>
    </row>
    <row r="118" spans="2:8" ht="13.5" customHeight="1">
      <c r="B118" s="183">
        <v>113</v>
      </c>
      <c r="C118" s="184" t="s">
        <v>575</v>
      </c>
      <c r="D118" s="185">
        <v>16745</v>
      </c>
      <c r="F118" s="183">
        <v>113</v>
      </c>
      <c r="G118" s="184" t="s">
        <v>577</v>
      </c>
      <c r="H118" s="185">
        <v>17851</v>
      </c>
    </row>
    <row r="119" spans="2:8" ht="13.5" customHeight="1">
      <c r="B119" s="183">
        <v>114</v>
      </c>
      <c r="C119" s="184" t="s">
        <v>481</v>
      </c>
      <c r="D119" s="185">
        <v>23091</v>
      </c>
      <c r="F119" s="183">
        <v>114</v>
      </c>
      <c r="G119" s="184" t="s">
        <v>471</v>
      </c>
      <c r="H119" s="185">
        <v>17586</v>
      </c>
    </row>
    <row r="120" spans="2:8" ht="13.5" customHeight="1">
      <c r="B120" s="183">
        <v>115</v>
      </c>
      <c r="C120" s="184" t="s">
        <v>385</v>
      </c>
      <c r="D120" s="185">
        <v>33374</v>
      </c>
      <c r="F120" s="183">
        <v>115</v>
      </c>
      <c r="G120" s="184" t="s">
        <v>307</v>
      </c>
      <c r="H120" s="185">
        <v>17435</v>
      </c>
    </row>
    <row r="121" spans="2:8" ht="13.5" customHeight="1">
      <c r="B121" s="183">
        <v>116</v>
      </c>
      <c r="C121" s="184" t="s">
        <v>579</v>
      </c>
      <c r="D121" s="185">
        <v>16908</v>
      </c>
      <c r="F121" s="183">
        <v>116</v>
      </c>
      <c r="G121" s="184" t="s">
        <v>303</v>
      </c>
      <c r="H121" s="185">
        <v>17053</v>
      </c>
    </row>
    <row r="122" spans="2:8" ht="13.5" customHeight="1">
      <c r="B122" s="183">
        <v>117</v>
      </c>
      <c r="C122" s="184" t="s">
        <v>581</v>
      </c>
      <c r="D122" s="185">
        <v>8326</v>
      </c>
      <c r="F122" s="183">
        <v>117</v>
      </c>
      <c r="G122" s="184" t="s">
        <v>573</v>
      </c>
      <c r="H122" s="185">
        <v>17023</v>
      </c>
    </row>
    <row r="123" spans="2:8" ht="13.5" customHeight="1">
      <c r="B123" s="183">
        <v>118</v>
      </c>
      <c r="C123" s="184" t="s">
        <v>511</v>
      </c>
      <c r="D123" s="185">
        <v>20613</v>
      </c>
      <c r="F123" s="183">
        <v>118</v>
      </c>
      <c r="G123" s="184" t="s">
        <v>579</v>
      </c>
      <c r="H123" s="185">
        <v>16908</v>
      </c>
    </row>
    <row r="124" spans="2:8" ht="13.5" customHeight="1">
      <c r="B124" s="183">
        <v>119</v>
      </c>
      <c r="C124" s="184" t="s">
        <v>429</v>
      </c>
      <c r="D124" s="185">
        <v>28456</v>
      </c>
      <c r="F124" s="183">
        <v>119</v>
      </c>
      <c r="G124" s="184" t="s">
        <v>575</v>
      </c>
      <c r="H124" s="185">
        <v>16745</v>
      </c>
    </row>
    <row r="125" spans="2:8" ht="13.5" customHeight="1">
      <c r="B125" s="183">
        <v>120</v>
      </c>
      <c r="C125" s="184" t="s">
        <v>583</v>
      </c>
      <c r="D125" s="185">
        <v>14744</v>
      </c>
      <c r="F125" s="183">
        <v>120</v>
      </c>
      <c r="G125" s="184" t="s">
        <v>445</v>
      </c>
      <c r="H125" s="185">
        <v>16653</v>
      </c>
    </row>
    <row r="126" spans="2:8" ht="13.5" customHeight="1">
      <c r="B126" s="183">
        <v>121</v>
      </c>
      <c r="C126" s="184" t="s">
        <v>391</v>
      </c>
      <c r="D126" s="185">
        <v>33156</v>
      </c>
      <c r="F126" s="183">
        <v>121</v>
      </c>
      <c r="G126" s="184" t="s">
        <v>479</v>
      </c>
      <c r="H126" s="185">
        <v>16582</v>
      </c>
    </row>
    <row r="127" spans="2:8" ht="13.5" customHeight="1">
      <c r="B127" s="183">
        <v>122</v>
      </c>
      <c r="C127" s="184" t="s">
        <v>585</v>
      </c>
      <c r="D127" s="185">
        <v>8889</v>
      </c>
      <c r="F127" s="183">
        <v>122</v>
      </c>
      <c r="G127" s="184" t="s">
        <v>571</v>
      </c>
      <c r="H127" s="185">
        <v>16366</v>
      </c>
    </row>
    <row r="128" spans="2:8" ht="13.5" customHeight="1">
      <c r="B128" s="183">
        <v>123</v>
      </c>
      <c r="C128" s="184" t="s">
        <v>539</v>
      </c>
      <c r="D128" s="185">
        <v>19282</v>
      </c>
      <c r="F128" s="183">
        <v>123</v>
      </c>
      <c r="G128" s="184" t="s">
        <v>521</v>
      </c>
      <c r="H128" s="185">
        <v>16321</v>
      </c>
    </row>
    <row r="129" spans="2:8" ht="13.5" customHeight="1">
      <c r="B129" s="183">
        <v>124</v>
      </c>
      <c r="C129" s="184" t="s">
        <v>587</v>
      </c>
      <c r="D129" s="185">
        <v>14489</v>
      </c>
      <c r="F129" s="183">
        <v>124</v>
      </c>
      <c r="G129" s="184" t="s">
        <v>353</v>
      </c>
      <c r="H129" s="185">
        <v>16214</v>
      </c>
    </row>
    <row r="130" spans="2:8" ht="13.5" customHeight="1">
      <c r="B130" s="183">
        <v>125</v>
      </c>
      <c r="C130" s="184" t="s">
        <v>589</v>
      </c>
      <c r="D130" s="185">
        <v>5350</v>
      </c>
      <c r="F130" s="183">
        <v>125</v>
      </c>
      <c r="G130" s="184" t="s">
        <v>431</v>
      </c>
      <c r="H130" s="185">
        <v>16192</v>
      </c>
    </row>
    <row r="131" spans="2:8" ht="13.5" customHeight="1">
      <c r="B131" s="183">
        <v>126</v>
      </c>
      <c r="C131" s="184" t="s">
        <v>591</v>
      </c>
      <c r="D131" s="185">
        <v>4586</v>
      </c>
      <c r="F131" s="183">
        <v>126</v>
      </c>
      <c r="G131" s="184" t="s">
        <v>541</v>
      </c>
      <c r="H131" s="185">
        <v>16025</v>
      </c>
    </row>
    <row r="132" spans="2:8" ht="13.5" customHeight="1">
      <c r="B132" s="183">
        <v>127</v>
      </c>
      <c r="C132" s="184" t="s">
        <v>513</v>
      </c>
      <c r="D132" s="185">
        <v>20768</v>
      </c>
      <c r="F132" s="183">
        <v>127</v>
      </c>
      <c r="G132" s="184" t="s">
        <v>509</v>
      </c>
      <c r="H132" s="185">
        <v>16009</v>
      </c>
    </row>
    <row r="133" spans="2:8" ht="13.5" customHeight="1">
      <c r="B133" s="183">
        <v>128</v>
      </c>
      <c r="C133" s="184" t="s">
        <v>531</v>
      </c>
      <c r="D133" s="185">
        <v>19206</v>
      </c>
      <c r="F133" s="183">
        <v>128</v>
      </c>
      <c r="G133" s="184" t="s">
        <v>595</v>
      </c>
      <c r="H133" s="185">
        <v>15937</v>
      </c>
    </row>
    <row r="134" spans="2:8" ht="13.5" customHeight="1">
      <c r="B134" s="183">
        <v>129</v>
      </c>
      <c r="C134" s="184" t="s">
        <v>593</v>
      </c>
      <c r="D134" s="185">
        <v>14637</v>
      </c>
      <c r="F134" s="183">
        <v>129</v>
      </c>
      <c r="G134" s="184" t="s">
        <v>525</v>
      </c>
      <c r="H134" s="185">
        <v>15891</v>
      </c>
    </row>
    <row r="135" spans="2:8" ht="13.5" customHeight="1">
      <c r="B135" s="183">
        <v>130</v>
      </c>
      <c r="C135" s="184" t="s">
        <v>253</v>
      </c>
      <c r="D135" s="185">
        <v>122420</v>
      </c>
      <c r="F135" s="183">
        <v>130</v>
      </c>
      <c r="G135" s="184" t="s">
        <v>599</v>
      </c>
      <c r="H135" s="185">
        <v>15853</v>
      </c>
    </row>
    <row r="136" spans="2:8" ht="13.5" customHeight="1">
      <c r="B136" s="183">
        <v>131</v>
      </c>
      <c r="C136" s="184" t="s">
        <v>523</v>
      </c>
      <c r="D136" s="185">
        <v>19424</v>
      </c>
      <c r="F136" s="183">
        <v>131</v>
      </c>
      <c r="G136" s="184" t="s">
        <v>273</v>
      </c>
      <c r="H136" s="185">
        <v>15696</v>
      </c>
    </row>
    <row r="137" spans="2:8" ht="13.5" customHeight="1">
      <c r="B137" s="183">
        <v>132</v>
      </c>
      <c r="C137" s="184" t="s">
        <v>495</v>
      </c>
      <c r="D137" s="185">
        <v>21116</v>
      </c>
      <c r="F137" s="183">
        <v>132</v>
      </c>
      <c r="G137" s="184" t="s">
        <v>597</v>
      </c>
      <c r="H137" s="185">
        <v>15450</v>
      </c>
    </row>
    <row r="138" spans="2:8" ht="13.5" customHeight="1">
      <c r="B138" s="183">
        <v>133</v>
      </c>
      <c r="C138" s="184" t="s">
        <v>377</v>
      </c>
      <c r="D138" s="185">
        <v>34375</v>
      </c>
      <c r="F138" s="183">
        <v>133</v>
      </c>
      <c r="G138" s="184" t="s">
        <v>281</v>
      </c>
      <c r="H138" s="185">
        <v>15332</v>
      </c>
    </row>
    <row r="139" spans="2:8" ht="13.5" customHeight="1">
      <c r="B139" s="183">
        <v>134</v>
      </c>
      <c r="C139" s="184" t="s">
        <v>549</v>
      </c>
      <c r="D139" s="185">
        <v>18839</v>
      </c>
      <c r="F139" s="183">
        <v>134</v>
      </c>
      <c r="G139" s="184" t="s">
        <v>465</v>
      </c>
      <c r="H139" s="185">
        <v>15262</v>
      </c>
    </row>
    <row r="140" spans="2:8" ht="13.5" customHeight="1">
      <c r="B140" s="183">
        <v>135</v>
      </c>
      <c r="C140" s="184" t="s">
        <v>533</v>
      </c>
      <c r="D140" s="185">
        <v>19271</v>
      </c>
      <c r="F140" s="183">
        <v>135</v>
      </c>
      <c r="G140" s="184" t="s">
        <v>601</v>
      </c>
      <c r="H140" s="185">
        <v>15207</v>
      </c>
    </row>
    <row r="141" spans="2:8" ht="13.5" customHeight="1">
      <c r="B141" s="183">
        <v>136</v>
      </c>
      <c r="C141" s="184" t="s">
        <v>595</v>
      </c>
      <c r="D141" s="185">
        <v>15937</v>
      </c>
      <c r="F141" s="183">
        <v>136</v>
      </c>
      <c r="G141" s="184" t="s">
        <v>371</v>
      </c>
      <c r="H141" s="185">
        <v>15180</v>
      </c>
    </row>
    <row r="142" spans="2:8" ht="13.5" customHeight="1">
      <c r="B142" s="183">
        <v>137</v>
      </c>
      <c r="C142" s="184" t="s">
        <v>507</v>
      </c>
      <c r="D142" s="185">
        <v>20657</v>
      </c>
      <c r="F142" s="183">
        <v>137</v>
      </c>
      <c r="G142" s="184" t="s">
        <v>583</v>
      </c>
      <c r="H142" s="185">
        <v>14744</v>
      </c>
    </row>
    <row r="143" spans="2:8" ht="13.5" customHeight="1">
      <c r="B143" s="183">
        <v>138</v>
      </c>
      <c r="C143" s="184" t="s">
        <v>361</v>
      </c>
      <c r="D143" s="185">
        <v>38365</v>
      </c>
      <c r="F143" s="183">
        <v>138</v>
      </c>
      <c r="G143" s="184" t="s">
        <v>593</v>
      </c>
      <c r="H143" s="185">
        <v>14637</v>
      </c>
    </row>
    <row r="144" spans="2:8" ht="13.5" customHeight="1">
      <c r="B144" s="183">
        <v>139</v>
      </c>
      <c r="C144" s="184" t="s">
        <v>461</v>
      </c>
      <c r="D144" s="185">
        <v>25000</v>
      </c>
      <c r="F144" s="183">
        <v>139</v>
      </c>
      <c r="G144" s="184" t="s">
        <v>423</v>
      </c>
      <c r="H144" s="185">
        <v>14539</v>
      </c>
    </row>
    <row r="145" spans="2:8" ht="13.5" customHeight="1">
      <c r="B145" s="183">
        <v>140</v>
      </c>
      <c r="C145" s="184" t="s">
        <v>365</v>
      </c>
      <c r="D145" s="185">
        <v>38144</v>
      </c>
      <c r="F145" s="183">
        <v>140</v>
      </c>
      <c r="G145" s="184" t="s">
        <v>587</v>
      </c>
      <c r="H145" s="185">
        <v>14489</v>
      </c>
    </row>
    <row r="146" spans="2:8" ht="13.5" customHeight="1">
      <c r="B146" s="183">
        <v>141</v>
      </c>
      <c r="C146" s="184" t="s">
        <v>605</v>
      </c>
      <c r="D146" s="185">
        <v>14074</v>
      </c>
      <c r="F146" s="183">
        <v>141</v>
      </c>
      <c r="G146" s="184" t="s">
        <v>603</v>
      </c>
      <c r="H146" s="185">
        <v>14222</v>
      </c>
    </row>
    <row r="147" spans="2:8" ht="13.5" customHeight="1">
      <c r="B147" s="183">
        <v>142</v>
      </c>
      <c r="C147" s="184" t="s">
        <v>485</v>
      </c>
      <c r="D147" s="185">
        <v>23019</v>
      </c>
      <c r="F147" s="183">
        <v>142</v>
      </c>
      <c r="G147" s="184" t="s">
        <v>387</v>
      </c>
      <c r="H147" s="185">
        <v>14219</v>
      </c>
    </row>
    <row r="148" spans="2:8" ht="13.5" customHeight="1">
      <c r="B148" s="183">
        <v>143</v>
      </c>
      <c r="C148" s="184" t="s">
        <v>399</v>
      </c>
      <c r="D148" s="185">
        <v>32488</v>
      </c>
      <c r="F148" s="183">
        <v>143</v>
      </c>
      <c r="G148" s="184" t="s">
        <v>499</v>
      </c>
      <c r="H148" s="185">
        <v>14147</v>
      </c>
    </row>
    <row r="149" spans="2:8" ht="13.5" customHeight="1">
      <c r="B149" s="183">
        <v>144</v>
      </c>
      <c r="C149" s="184" t="s">
        <v>275</v>
      </c>
      <c r="D149" s="185">
        <v>82374</v>
      </c>
      <c r="F149" s="183">
        <v>144</v>
      </c>
      <c r="G149" s="184" t="s">
        <v>605</v>
      </c>
      <c r="H149" s="185">
        <v>14074</v>
      </c>
    </row>
    <row r="150" spans="2:8" ht="13.5" customHeight="1">
      <c r="B150" s="183">
        <v>145</v>
      </c>
      <c r="C150" s="184" t="s">
        <v>491</v>
      </c>
      <c r="D150" s="185">
        <v>20861</v>
      </c>
      <c r="F150" s="183">
        <v>145</v>
      </c>
      <c r="G150" s="184" t="s">
        <v>609</v>
      </c>
      <c r="H150" s="185">
        <v>13949</v>
      </c>
    </row>
    <row r="151" spans="2:8" ht="13.5" customHeight="1">
      <c r="B151" s="183">
        <v>146</v>
      </c>
      <c r="C151" s="184" t="s">
        <v>565</v>
      </c>
      <c r="D151" s="185">
        <v>18413</v>
      </c>
      <c r="F151" s="183">
        <v>146</v>
      </c>
      <c r="G151" s="184" t="s">
        <v>607</v>
      </c>
      <c r="H151" s="185">
        <v>13877</v>
      </c>
    </row>
    <row r="152" spans="2:8" ht="13.5" customHeight="1">
      <c r="B152" s="183">
        <v>147</v>
      </c>
      <c r="C152" s="184" t="s">
        <v>573</v>
      </c>
      <c r="D152" s="185">
        <v>17023</v>
      </c>
      <c r="F152" s="183">
        <v>147</v>
      </c>
      <c r="G152" s="184" t="s">
        <v>415</v>
      </c>
      <c r="H152" s="185">
        <v>13555</v>
      </c>
    </row>
    <row r="153" spans="2:8" ht="13.5" customHeight="1">
      <c r="B153" s="183">
        <v>148</v>
      </c>
      <c r="C153" s="184" t="s">
        <v>469</v>
      </c>
      <c r="D153" s="185">
        <v>23760</v>
      </c>
      <c r="F153" s="183">
        <v>148</v>
      </c>
      <c r="G153" s="184" t="s">
        <v>615</v>
      </c>
      <c r="H153" s="185">
        <v>13480</v>
      </c>
    </row>
    <row r="154" spans="2:8" ht="13.5" customHeight="1">
      <c r="B154" s="183">
        <v>149</v>
      </c>
      <c r="C154" s="184" t="s">
        <v>613</v>
      </c>
      <c r="D154" s="185">
        <v>5819</v>
      </c>
      <c r="F154" s="183">
        <v>149</v>
      </c>
      <c r="G154" s="184" t="s">
        <v>611</v>
      </c>
      <c r="H154" s="185">
        <v>13395</v>
      </c>
    </row>
    <row r="155" spans="2:8" ht="13.5" customHeight="1">
      <c r="B155" s="183">
        <v>150</v>
      </c>
      <c r="C155" s="184" t="s">
        <v>323</v>
      </c>
      <c r="D155" s="185">
        <v>47239</v>
      </c>
      <c r="F155" s="183">
        <v>150</v>
      </c>
      <c r="G155" s="184" t="s">
        <v>435</v>
      </c>
      <c r="H155" s="185">
        <v>12659</v>
      </c>
    </row>
    <row r="156" spans="2:8" ht="13.5" customHeight="1">
      <c r="B156" s="183">
        <v>151</v>
      </c>
      <c r="C156" s="184" t="s">
        <v>617</v>
      </c>
      <c r="D156" s="185">
        <v>12656</v>
      </c>
      <c r="F156" s="183">
        <v>151</v>
      </c>
      <c r="G156" s="184" t="s">
        <v>617</v>
      </c>
      <c r="H156" s="185">
        <v>12656</v>
      </c>
    </row>
    <row r="157" spans="2:8" ht="13.5" customHeight="1">
      <c r="B157" s="183">
        <v>152</v>
      </c>
      <c r="C157" s="184" t="s">
        <v>621</v>
      </c>
      <c r="D157" s="185">
        <v>6968</v>
      </c>
      <c r="F157" s="183">
        <v>152</v>
      </c>
      <c r="G157" s="184" t="s">
        <v>619</v>
      </c>
      <c r="H157" s="185">
        <v>12511</v>
      </c>
    </row>
    <row r="158" spans="2:8" ht="13.5" customHeight="1">
      <c r="B158" s="183">
        <v>153</v>
      </c>
      <c r="C158" s="184" t="s">
        <v>553</v>
      </c>
      <c r="D158" s="185">
        <v>18797</v>
      </c>
      <c r="F158" s="183">
        <v>153</v>
      </c>
      <c r="G158" s="184" t="s">
        <v>235</v>
      </c>
      <c r="H158" s="185">
        <v>12457</v>
      </c>
    </row>
    <row r="159" spans="2:8" ht="13.5" customHeight="1">
      <c r="B159" s="183">
        <v>154</v>
      </c>
      <c r="C159" s="184" t="s">
        <v>623</v>
      </c>
      <c r="D159" s="185">
        <v>11474</v>
      </c>
      <c r="F159" s="183">
        <v>154</v>
      </c>
      <c r="G159" s="184" t="s">
        <v>463</v>
      </c>
      <c r="H159" s="185">
        <v>12403</v>
      </c>
    </row>
    <row r="160" spans="2:8" ht="13.5" customHeight="1">
      <c r="B160" s="183">
        <v>155</v>
      </c>
      <c r="C160" s="184" t="s">
        <v>601</v>
      </c>
      <c r="D160" s="185">
        <v>15207</v>
      </c>
      <c r="F160" s="183">
        <v>155</v>
      </c>
      <c r="G160" s="184" t="s">
        <v>559</v>
      </c>
      <c r="H160" s="185">
        <v>12009</v>
      </c>
    </row>
    <row r="161" spans="2:8" ht="13.5" customHeight="1">
      <c r="B161" s="183">
        <v>156</v>
      </c>
      <c r="C161" s="184" t="s">
        <v>417</v>
      </c>
      <c r="D161" s="185">
        <v>30863</v>
      </c>
      <c r="F161" s="183">
        <v>156</v>
      </c>
      <c r="G161" s="184" t="s">
        <v>625</v>
      </c>
      <c r="H161" s="185">
        <v>11976</v>
      </c>
    </row>
    <row r="162" spans="2:8" ht="13.5" customHeight="1">
      <c r="B162" s="183">
        <v>157</v>
      </c>
      <c r="C162" s="184" t="s">
        <v>519</v>
      </c>
      <c r="D162" s="185">
        <v>19701</v>
      </c>
      <c r="F162" s="183">
        <v>157</v>
      </c>
      <c r="G162" s="184" t="s">
        <v>297</v>
      </c>
      <c r="H162" s="185">
        <v>11975</v>
      </c>
    </row>
    <row r="163" spans="2:8" ht="13.5" customHeight="1">
      <c r="B163" s="183">
        <v>158</v>
      </c>
      <c r="C163" s="184" t="s">
        <v>627</v>
      </c>
      <c r="D163" s="185">
        <v>7691</v>
      </c>
      <c r="F163" s="183">
        <v>158</v>
      </c>
      <c r="G163" s="184" t="s">
        <v>467</v>
      </c>
      <c r="H163" s="185">
        <v>11830</v>
      </c>
    </row>
    <row r="164" spans="2:8" ht="13.5" customHeight="1">
      <c r="B164" s="183">
        <v>159</v>
      </c>
      <c r="C164" s="184" t="s">
        <v>333</v>
      </c>
      <c r="D164" s="185">
        <v>42314</v>
      </c>
      <c r="F164" s="183">
        <v>159</v>
      </c>
      <c r="G164" s="184" t="s">
        <v>633</v>
      </c>
      <c r="H164" s="185">
        <v>11808</v>
      </c>
    </row>
    <row r="165" spans="2:8" ht="13.5" customHeight="1">
      <c r="B165" s="183">
        <v>160</v>
      </c>
      <c r="C165" s="184" t="s">
        <v>629</v>
      </c>
      <c r="D165" s="185">
        <v>5568</v>
      </c>
      <c r="F165" s="183">
        <v>160</v>
      </c>
      <c r="G165" s="184" t="s">
        <v>493</v>
      </c>
      <c r="H165" s="185">
        <v>11728</v>
      </c>
    </row>
    <row r="166" spans="2:8" ht="13.5" customHeight="1">
      <c r="B166" s="183">
        <v>161</v>
      </c>
      <c r="C166" s="184" t="s">
        <v>631</v>
      </c>
      <c r="D166" s="185">
        <v>7708</v>
      </c>
      <c r="F166" s="183">
        <v>161</v>
      </c>
      <c r="G166" s="184" t="s">
        <v>555</v>
      </c>
      <c r="H166" s="185">
        <v>11695</v>
      </c>
    </row>
    <row r="167" spans="2:8" ht="13.5" customHeight="1">
      <c r="B167" s="183">
        <v>162</v>
      </c>
      <c r="C167" s="184" t="s">
        <v>337</v>
      </c>
      <c r="D167" s="185">
        <v>41891</v>
      </c>
      <c r="F167" s="183">
        <v>162</v>
      </c>
      <c r="G167" s="184" t="s">
        <v>623</v>
      </c>
      <c r="H167" s="185">
        <v>11474</v>
      </c>
    </row>
    <row r="168" spans="2:8" ht="13.5" customHeight="1">
      <c r="B168" s="183">
        <v>163</v>
      </c>
      <c r="C168" s="184" t="s">
        <v>271</v>
      </c>
      <c r="D168" s="185">
        <v>88013</v>
      </c>
      <c r="F168" s="183">
        <v>163</v>
      </c>
      <c r="G168" s="184" t="s">
        <v>547</v>
      </c>
      <c r="H168" s="185">
        <v>11286</v>
      </c>
    </row>
    <row r="169" spans="2:8" ht="13.5" customHeight="1">
      <c r="B169" s="183">
        <v>164</v>
      </c>
      <c r="C169" s="184" t="s">
        <v>283</v>
      </c>
      <c r="D169" s="185">
        <v>71576</v>
      </c>
      <c r="F169" s="183">
        <v>164</v>
      </c>
      <c r="G169" s="184" t="s">
        <v>441</v>
      </c>
      <c r="H169" s="185">
        <v>11208</v>
      </c>
    </row>
    <row r="170" spans="2:8" ht="13.5" customHeight="1">
      <c r="B170" s="183">
        <v>165</v>
      </c>
      <c r="C170" s="184" t="s">
        <v>457</v>
      </c>
      <c r="D170" s="185">
        <v>24946</v>
      </c>
      <c r="F170" s="183">
        <v>165</v>
      </c>
      <c r="G170" s="184" t="s">
        <v>503</v>
      </c>
      <c r="H170" s="185">
        <v>11206</v>
      </c>
    </row>
    <row r="171" spans="2:8" ht="13.5" customHeight="1">
      <c r="B171" s="183">
        <v>166</v>
      </c>
      <c r="C171" s="184" t="s">
        <v>449</v>
      </c>
      <c r="D171" s="185">
        <v>25334</v>
      </c>
      <c r="F171" s="183">
        <v>166</v>
      </c>
      <c r="G171" s="184" t="s">
        <v>325</v>
      </c>
      <c r="H171" s="185">
        <v>11103</v>
      </c>
    </row>
    <row r="172" spans="2:8" ht="13.5" customHeight="1">
      <c r="B172" s="183">
        <v>167</v>
      </c>
      <c r="C172" s="184" t="s">
        <v>369</v>
      </c>
      <c r="D172" s="185">
        <v>37090</v>
      </c>
      <c r="F172" s="183">
        <v>167</v>
      </c>
      <c r="G172" s="184" t="s">
        <v>545</v>
      </c>
      <c r="H172" s="185">
        <v>11048</v>
      </c>
    </row>
    <row r="173" spans="2:8" ht="13.5" customHeight="1">
      <c r="B173" s="183">
        <v>168</v>
      </c>
      <c r="C173" s="184" t="s">
        <v>611</v>
      </c>
      <c r="D173" s="185">
        <v>13395</v>
      </c>
      <c r="F173" s="183">
        <v>168</v>
      </c>
      <c r="G173" s="184" t="s">
        <v>637</v>
      </c>
      <c r="H173" s="185">
        <v>11042</v>
      </c>
    </row>
    <row r="174" spans="2:8" ht="13.5" customHeight="1">
      <c r="B174" s="183">
        <v>169</v>
      </c>
      <c r="C174" s="184" t="s">
        <v>599</v>
      </c>
      <c r="D174" s="185">
        <v>15853</v>
      </c>
      <c r="F174" s="183">
        <v>169</v>
      </c>
      <c r="G174" s="184" t="s">
        <v>639</v>
      </c>
      <c r="H174" s="185">
        <v>11040</v>
      </c>
    </row>
    <row r="175" spans="2:8" ht="13.5" customHeight="1">
      <c r="B175" s="183">
        <v>170</v>
      </c>
      <c r="C175" s="184" t="s">
        <v>603</v>
      </c>
      <c r="D175" s="185">
        <v>14222</v>
      </c>
      <c r="F175" s="183">
        <v>170</v>
      </c>
      <c r="G175" s="184" t="s">
        <v>379</v>
      </c>
      <c r="H175" s="185">
        <v>11019</v>
      </c>
    </row>
    <row r="176" spans="2:8" ht="13.5" customHeight="1">
      <c r="B176" s="183">
        <v>171</v>
      </c>
      <c r="C176" s="184" t="s">
        <v>563</v>
      </c>
      <c r="D176" s="185">
        <v>18377</v>
      </c>
      <c r="F176" s="183">
        <v>171</v>
      </c>
      <c r="G176" s="184" t="s">
        <v>257</v>
      </c>
      <c r="H176" s="185">
        <v>11001</v>
      </c>
    </row>
    <row r="177" spans="2:8" ht="13.5" customHeight="1">
      <c r="B177" s="183">
        <v>172</v>
      </c>
      <c r="C177" s="184" t="s">
        <v>329</v>
      </c>
      <c r="D177" s="185">
        <v>46039</v>
      </c>
      <c r="F177" s="183">
        <v>172</v>
      </c>
      <c r="G177" s="184" t="s">
        <v>635</v>
      </c>
      <c r="H177" s="185">
        <v>10977</v>
      </c>
    </row>
    <row r="178" spans="2:8" ht="13.5" customHeight="1">
      <c r="B178" s="183">
        <v>173</v>
      </c>
      <c r="C178" s="184" t="s">
        <v>427</v>
      </c>
      <c r="D178" s="185">
        <v>28208</v>
      </c>
      <c r="F178" s="183">
        <v>173</v>
      </c>
      <c r="G178" s="184" t="s">
        <v>397</v>
      </c>
      <c r="H178" s="185">
        <v>10713</v>
      </c>
    </row>
    <row r="179" spans="2:8" ht="13.5" customHeight="1">
      <c r="B179" s="183">
        <v>174</v>
      </c>
      <c r="C179" s="184" t="s">
        <v>641</v>
      </c>
      <c r="D179" s="185">
        <v>7291</v>
      </c>
      <c r="F179" s="183">
        <v>174</v>
      </c>
      <c r="G179" s="184" t="s">
        <v>475</v>
      </c>
      <c r="H179" s="185">
        <v>10700</v>
      </c>
    </row>
    <row r="180" spans="2:8" ht="13.5" customHeight="1">
      <c r="B180" s="183">
        <v>175</v>
      </c>
      <c r="C180" s="184" t="s">
        <v>381</v>
      </c>
      <c r="D180" s="185">
        <v>33691</v>
      </c>
      <c r="F180" s="183">
        <v>175</v>
      </c>
      <c r="G180" s="184" t="s">
        <v>535</v>
      </c>
      <c r="H180" s="185">
        <v>10672</v>
      </c>
    </row>
    <row r="181" spans="2:8" ht="13.5" customHeight="1">
      <c r="B181" s="183">
        <v>176</v>
      </c>
      <c r="C181" s="184" t="s">
        <v>643</v>
      </c>
      <c r="D181" s="185">
        <v>4453</v>
      </c>
      <c r="F181" s="183">
        <v>176</v>
      </c>
      <c r="G181" s="184" t="s">
        <v>407</v>
      </c>
      <c r="H181" s="185">
        <v>10490</v>
      </c>
    </row>
    <row r="182" spans="2:8" ht="13.5" customHeight="1">
      <c r="B182" s="183">
        <v>177</v>
      </c>
      <c r="C182" s="184" t="s">
        <v>633</v>
      </c>
      <c r="D182" s="185">
        <v>11808</v>
      </c>
      <c r="F182" s="183">
        <v>177</v>
      </c>
      <c r="G182" s="184" t="s">
        <v>645</v>
      </c>
      <c r="H182" s="185">
        <v>10416</v>
      </c>
    </row>
    <row r="183" spans="2:8" ht="13.5" customHeight="1">
      <c r="B183" s="183">
        <v>178</v>
      </c>
      <c r="C183" s="184" t="s">
        <v>625</v>
      </c>
      <c r="D183" s="185">
        <v>11976</v>
      </c>
      <c r="F183" s="183">
        <v>178</v>
      </c>
      <c r="G183" s="184" t="s">
        <v>455</v>
      </c>
      <c r="H183" s="185">
        <v>10326</v>
      </c>
    </row>
    <row r="184" spans="2:8" ht="13.5" customHeight="1">
      <c r="B184" s="183">
        <v>179</v>
      </c>
      <c r="C184" s="184" t="s">
        <v>515</v>
      </c>
      <c r="D184" s="185">
        <v>20307</v>
      </c>
      <c r="F184" s="183">
        <v>179</v>
      </c>
      <c r="G184" s="184" t="s">
        <v>517</v>
      </c>
      <c r="H184" s="185">
        <v>10221</v>
      </c>
    </row>
    <row r="185" spans="2:8" ht="13.5" customHeight="1">
      <c r="B185" s="183">
        <v>180</v>
      </c>
      <c r="C185" s="184" t="s">
        <v>597</v>
      </c>
      <c r="D185" s="185">
        <v>15450</v>
      </c>
      <c r="F185" s="183">
        <v>180</v>
      </c>
      <c r="G185" s="184" t="s">
        <v>487</v>
      </c>
      <c r="H185" s="185">
        <v>9921</v>
      </c>
    </row>
    <row r="186" spans="2:8" ht="13.5" customHeight="1">
      <c r="B186" s="183">
        <v>181</v>
      </c>
      <c r="C186" s="184" t="s">
        <v>635</v>
      </c>
      <c r="D186" s="185">
        <v>10977</v>
      </c>
      <c r="F186" s="183">
        <v>181</v>
      </c>
      <c r="G186" s="184" t="s">
        <v>343</v>
      </c>
      <c r="H186" s="185">
        <v>9320</v>
      </c>
    </row>
    <row r="187" spans="2:8" ht="13.5" customHeight="1">
      <c r="B187" s="183">
        <v>182</v>
      </c>
      <c r="C187" s="184" t="s">
        <v>567</v>
      </c>
      <c r="D187" s="185">
        <v>18345</v>
      </c>
      <c r="F187" s="183">
        <v>182</v>
      </c>
      <c r="G187" s="184" t="s">
        <v>375</v>
      </c>
      <c r="H187" s="185">
        <v>8930</v>
      </c>
    </row>
    <row r="188" spans="2:8" ht="13.5" customHeight="1">
      <c r="B188" s="183">
        <v>183</v>
      </c>
      <c r="C188" s="184" t="s">
        <v>443</v>
      </c>
      <c r="D188" s="185">
        <v>25520</v>
      </c>
      <c r="F188" s="183">
        <v>183</v>
      </c>
      <c r="G188" s="184" t="s">
        <v>585</v>
      </c>
      <c r="H188" s="185">
        <v>8889</v>
      </c>
    </row>
    <row r="189" spans="2:8" ht="13.5" customHeight="1">
      <c r="B189" s="183">
        <v>184</v>
      </c>
      <c r="C189" s="184" t="s">
        <v>237</v>
      </c>
      <c r="D189" s="185">
        <v>176418</v>
      </c>
      <c r="F189" s="183">
        <v>184</v>
      </c>
      <c r="G189" s="184" t="s">
        <v>359</v>
      </c>
      <c r="H189" s="185">
        <v>8696</v>
      </c>
    </row>
    <row r="190" spans="2:8" ht="13.5" customHeight="1">
      <c r="B190" s="183">
        <v>185</v>
      </c>
      <c r="C190" s="184" t="s">
        <v>647</v>
      </c>
      <c r="D190" s="185">
        <v>7484</v>
      </c>
      <c r="F190" s="183">
        <v>185</v>
      </c>
      <c r="G190" s="184" t="s">
        <v>537</v>
      </c>
      <c r="H190" s="185">
        <v>8664</v>
      </c>
    </row>
    <row r="191" spans="2:8" ht="13.5" customHeight="1">
      <c r="B191" s="183">
        <v>186</v>
      </c>
      <c r="C191" s="184" t="s">
        <v>229</v>
      </c>
      <c r="D191" s="185">
        <v>1091868</v>
      </c>
      <c r="F191" s="183">
        <v>186</v>
      </c>
      <c r="G191" s="184" t="s">
        <v>411</v>
      </c>
      <c r="H191" s="185">
        <v>8615</v>
      </c>
    </row>
    <row r="192" spans="2:8" ht="13.5" customHeight="1">
      <c r="B192" s="183">
        <v>187</v>
      </c>
      <c r="C192" s="184" t="s">
        <v>543</v>
      </c>
      <c r="D192" s="185">
        <v>18247</v>
      </c>
      <c r="F192" s="183">
        <v>187</v>
      </c>
      <c r="G192" s="184" t="s">
        <v>649</v>
      </c>
      <c r="H192" s="185">
        <v>8455</v>
      </c>
    </row>
    <row r="193" spans="2:8" ht="13.5" customHeight="1">
      <c r="B193" s="183">
        <v>188</v>
      </c>
      <c r="C193" s="184" t="s">
        <v>351</v>
      </c>
      <c r="D193" s="185">
        <v>40992</v>
      </c>
      <c r="F193" s="183">
        <v>188</v>
      </c>
      <c r="G193" s="184" t="s">
        <v>451</v>
      </c>
      <c r="H193" s="185">
        <v>8372</v>
      </c>
    </row>
    <row r="194" spans="2:8" ht="13.5" customHeight="1">
      <c r="B194" s="183">
        <v>189</v>
      </c>
      <c r="C194" s="184" t="s">
        <v>619</v>
      </c>
      <c r="D194" s="185">
        <v>12511</v>
      </c>
      <c r="F194" s="183">
        <v>189</v>
      </c>
      <c r="G194" s="184" t="s">
        <v>581</v>
      </c>
      <c r="H194" s="185">
        <v>8326</v>
      </c>
    </row>
    <row r="195" spans="2:8" ht="13.5" customHeight="1">
      <c r="B195" s="183">
        <v>190</v>
      </c>
      <c r="C195" s="184" t="s">
        <v>651</v>
      </c>
      <c r="D195" s="185">
        <v>4601</v>
      </c>
      <c r="F195" s="183">
        <v>190</v>
      </c>
      <c r="G195" s="184" t="s">
        <v>247</v>
      </c>
      <c r="H195" s="185">
        <v>8070</v>
      </c>
    </row>
    <row r="196" spans="2:8" ht="13.5" customHeight="1">
      <c r="B196" s="183">
        <v>191</v>
      </c>
      <c r="C196" s="184" t="s">
        <v>557</v>
      </c>
      <c r="D196" s="185">
        <v>18680</v>
      </c>
      <c r="F196" s="183">
        <v>191</v>
      </c>
      <c r="G196" s="184" t="s">
        <v>483</v>
      </c>
      <c r="H196" s="185">
        <v>7708</v>
      </c>
    </row>
    <row r="197" spans="2:8" ht="13.5" customHeight="1">
      <c r="B197" s="183">
        <v>192</v>
      </c>
      <c r="C197" s="184" t="s">
        <v>653</v>
      </c>
      <c r="D197" s="185">
        <v>4946</v>
      </c>
      <c r="F197" s="183">
        <v>192</v>
      </c>
      <c r="G197" s="184" t="s">
        <v>631</v>
      </c>
      <c r="H197" s="185">
        <v>7708</v>
      </c>
    </row>
    <row r="198" spans="2:8" ht="13.5" customHeight="1">
      <c r="B198" s="183">
        <v>193</v>
      </c>
      <c r="C198" s="184" t="s">
        <v>655</v>
      </c>
      <c r="D198" s="185">
        <v>6704</v>
      </c>
      <c r="F198" s="183">
        <v>193</v>
      </c>
      <c r="G198" s="184" t="s">
        <v>627</v>
      </c>
      <c r="H198" s="185">
        <v>7691</v>
      </c>
    </row>
    <row r="199" spans="2:8" ht="13.5" customHeight="1">
      <c r="B199" s="183">
        <v>194</v>
      </c>
      <c r="C199" s="184" t="s">
        <v>505</v>
      </c>
      <c r="D199" s="185">
        <v>20913</v>
      </c>
      <c r="F199" s="183">
        <v>194</v>
      </c>
      <c r="G199" s="184" t="s">
        <v>569</v>
      </c>
      <c r="H199" s="185">
        <v>7604</v>
      </c>
    </row>
    <row r="200" spans="2:8" ht="13.5" customHeight="1">
      <c r="B200" s="183">
        <v>195</v>
      </c>
      <c r="C200" s="184" t="s">
        <v>609</v>
      </c>
      <c r="D200" s="185">
        <v>13949</v>
      </c>
      <c r="F200" s="183">
        <v>195</v>
      </c>
      <c r="G200" s="184" t="s">
        <v>551</v>
      </c>
      <c r="H200" s="185">
        <v>7489</v>
      </c>
    </row>
    <row r="201" spans="2:8" ht="13.5" customHeight="1">
      <c r="B201" s="183">
        <v>196</v>
      </c>
      <c r="C201" s="184" t="s">
        <v>637</v>
      </c>
      <c r="D201" s="185">
        <v>11042</v>
      </c>
      <c r="F201" s="183">
        <v>196</v>
      </c>
      <c r="G201" s="184" t="s">
        <v>647</v>
      </c>
      <c r="H201" s="185">
        <v>7484</v>
      </c>
    </row>
    <row r="202" spans="2:8" ht="13.5" customHeight="1">
      <c r="B202" s="183">
        <v>197</v>
      </c>
      <c r="C202" s="184" t="s">
        <v>607</v>
      </c>
      <c r="D202" s="185">
        <v>13877</v>
      </c>
      <c r="F202" s="183">
        <v>197</v>
      </c>
      <c r="G202" s="184" t="s">
        <v>327</v>
      </c>
      <c r="H202" s="185">
        <v>7422</v>
      </c>
    </row>
    <row r="203" spans="2:8" ht="13.5" customHeight="1">
      <c r="B203" s="183">
        <v>198</v>
      </c>
      <c r="C203" s="184" t="s">
        <v>639</v>
      </c>
      <c r="D203" s="185">
        <v>11040</v>
      </c>
      <c r="F203" s="183">
        <v>198</v>
      </c>
      <c r="G203" s="184" t="s">
        <v>641</v>
      </c>
      <c r="H203" s="185">
        <v>7291</v>
      </c>
    </row>
    <row r="204" spans="2:8" ht="13.5" customHeight="1">
      <c r="B204" s="183">
        <v>199</v>
      </c>
      <c r="C204" s="184" t="s">
        <v>577</v>
      </c>
      <c r="D204" s="185">
        <v>17851</v>
      </c>
      <c r="F204" s="183">
        <v>199</v>
      </c>
      <c r="G204" s="184" t="s">
        <v>621</v>
      </c>
      <c r="H204" s="185">
        <v>6968</v>
      </c>
    </row>
    <row r="205" spans="2:8" ht="13.5" customHeight="1">
      <c r="B205" s="183">
        <v>200</v>
      </c>
      <c r="C205" s="184" t="s">
        <v>645</v>
      </c>
      <c r="D205" s="185">
        <v>10416</v>
      </c>
      <c r="F205" s="183">
        <v>200</v>
      </c>
      <c r="G205" s="184" t="s">
        <v>261</v>
      </c>
      <c r="H205" s="185">
        <v>6895</v>
      </c>
    </row>
    <row r="206" spans="2:8" ht="13.5" customHeight="1">
      <c r="B206" s="183">
        <v>201</v>
      </c>
      <c r="C206" s="184" t="s">
        <v>657</v>
      </c>
      <c r="D206" s="185">
        <v>5571</v>
      </c>
      <c r="F206" s="183">
        <v>201</v>
      </c>
      <c r="G206" s="184" t="s">
        <v>561</v>
      </c>
      <c r="H206" s="185">
        <v>6867</v>
      </c>
    </row>
    <row r="207" spans="2:8" ht="13.5" customHeight="1">
      <c r="B207" s="183">
        <v>202</v>
      </c>
      <c r="C207" s="184" t="s">
        <v>649</v>
      </c>
      <c r="D207" s="185">
        <v>8455</v>
      </c>
      <c r="F207" s="183">
        <v>202</v>
      </c>
      <c r="G207" s="184" t="s">
        <v>655</v>
      </c>
      <c r="H207" s="185">
        <v>6704</v>
      </c>
    </row>
    <row r="208" spans="2:8" ht="13.5" customHeight="1">
      <c r="B208" s="183">
        <v>203</v>
      </c>
      <c r="C208" s="184" t="s">
        <v>421</v>
      </c>
      <c r="D208" s="185">
        <v>28635</v>
      </c>
      <c r="F208" s="183">
        <v>203</v>
      </c>
      <c r="G208" s="184" t="s">
        <v>231</v>
      </c>
      <c r="H208" s="185">
        <v>6486</v>
      </c>
    </row>
    <row r="209" spans="2:8" ht="13.5" customHeight="1">
      <c r="B209" s="183">
        <v>204</v>
      </c>
      <c r="C209" s="184" t="s">
        <v>241</v>
      </c>
      <c r="D209" s="185">
        <v>167619</v>
      </c>
      <c r="F209" s="183">
        <v>204</v>
      </c>
      <c r="G209" s="184" t="s">
        <v>489</v>
      </c>
      <c r="H209" s="185">
        <v>6134</v>
      </c>
    </row>
    <row r="210" spans="2:8" ht="13.5" customHeight="1">
      <c r="B210" s="183">
        <v>205</v>
      </c>
      <c r="C210" s="184" t="s">
        <v>497</v>
      </c>
      <c r="D210" s="185">
        <v>21749</v>
      </c>
      <c r="F210" s="183">
        <v>205</v>
      </c>
      <c r="G210" s="184" t="s">
        <v>339</v>
      </c>
      <c r="H210" s="185">
        <v>5973</v>
      </c>
    </row>
    <row r="211" spans="2:8" ht="13.5" customHeight="1">
      <c r="B211" s="183">
        <v>206</v>
      </c>
      <c r="C211" s="184" t="s">
        <v>659</v>
      </c>
      <c r="D211" s="185">
        <v>5746</v>
      </c>
      <c r="F211" s="183">
        <v>206</v>
      </c>
      <c r="G211" s="184" t="s">
        <v>613</v>
      </c>
      <c r="H211" s="185">
        <v>5819</v>
      </c>
    </row>
    <row r="212" spans="2:8" ht="13.5" customHeight="1">
      <c r="B212" s="183">
        <v>207</v>
      </c>
      <c r="C212" s="184" t="s">
        <v>341</v>
      </c>
      <c r="D212" s="185">
        <v>41342</v>
      </c>
      <c r="F212" s="183">
        <v>207</v>
      </c>
      <c r="G212" s="184" t="s">
        <v>659</v>
      </c>
      <c r="H212" s="185">
        <v>5746</v>
      </c>
    </row>
    <row r="213" spans="2:8" ht="13.5" customHeight="1">
      <c r="B213" s="183">
        <v>208</v>
      </c>
      <c r="C213" s="184" t="s">
        <v>373</v>
      </c>
      <c r="D213" s="185">
        <v>35063</v>
      </c>
      <c r="F213" s="183">
        <v>208</v>
      </c>
      <c r="G213" s="184" t="s">
        <v>311</v>
      </c>
      <c r="H213" s="185">
        <v>5574</v>
      </c>
    </row>
    <row r="214" spans="2:8" ht="13.5" customHeight="1">
      <c r="B214" s="183">
        <v>209</v>
      </c>
      <c r="C214" s="184" t="s">
        <v>453</v>
      </c>
      <c r="D214" s="185">
        <v>25533</v>
      </c>
      <c r="F214" s="183">
        <v>209</v>
      </c>
      <c r="G214" s="184" t="s">
        <v>657</v>
      </c>
      <c r="H214" s="185">
        <v>5571</v>
      </c>
    </row>
    <row r="215" spans="2:8" ht="13.5" customHeight="1">
      <c r="B215" s="183">
        <v>210</v>
      </c>
      <c r="C215" s="184" t="s">
        <v>305</v>
      </c>
      <c r="D215" s="185">
        <v>58605</v>
      </c>
      <c r="F215" s="183">
        <v>210</v>
      </c>
      <c r="G215" s="184" t="s">
        <v>629</v>
      </c>
      <c r="H215" s="185">
        <v>5568</v>
      </c>
    </row>
    <row r="216" spans="2:8" ht="13.5" customHeight="1">
      <c r="B216" s="183">
        <v>211</v>
      </c>
      <c r="C216" s="184" t="s">
        <v>395</v>
      </c>
      <c r="D216" s="185">
        <v>33038</v>
      </c>
      <c r="F216" s="183">
        <v>211</v>
      </c>
      <c r="G216" s="184" t="s">
        <v>331</v>
      </c>
      <c r="H216" s="185">
        <v>5528</v>
      </c>
    </row>
    <row r="217" spans="2:8" ht="13.5" customHeight="1">
      <c r="B217" s="183">
        <v>212</v>
      </c>
      <c r="C217" s="184" t="s">
        <v>309</v>
      </c>
      <c r="D217" s="185">
        <v>56511</v>
      </c>
      <c r="F217" s="183">
        <v>212</v>
      </c>
      <c r="G217" s="184" t="s">
        <v>589</v>
      </c>
      <c r="H217" s="185">
        <v>5350</v>
      </c>
    </row>
    <row r="218" spans="2:8" ht="13.5" customHeight="1">
      <c r="B218" s="183">
        <v>213</v>
      </c>
      <c r="C218" s="184" t="s">
        <v>313</v>
      </c>
      <c r="D218" s="185">
        <v>51738</v>
      </c>
      <c r="F218" s="183">
        <v>213</v>
      </c>
      <c r="G218" s="184" t="s">
        <v>653</v>
      </c>
      <c r="H218" s="185">
        <v>4946</v>
      </c>
    </row>
    <row r="219" spans="2:8" ht="13.5" customHeight="1">
      <c r="B219" s="183">
        <v>214</v>
      </c>
      <c r="C219" s="184" t="s">
        <v>615</v>
      </c>
      <c r="D219" s="185">
        <v>13480</v>
      </c>
      <c r="F219" s="183">
        <v>214</v>
      </c>
      <c r="G219" s="184" t="s">
        <v>651</v>
      </c>
      <c r="H219" s="185">
        <v>4601</v>
      </c>
    </row>
    <row r="220" spans="2:8" ht="13.5" customHeight="1">
      <c r="B220" s="183">
        <v>215</v>
      </c>
      <c r="C220" s="184" t="s">
        <v>403</v>
      </c>
      <c r="D220" s="185">
        <v>32267</v>
      </c>
      <c r="F220" s="183">
        <v>215</v>
      </c>
      <c r="G220" s="184" t="s">
        <v>591</v>
      </c>
      <c r="H220" s="185">
        <v>4586</v>
      </c>
    </row>
    <row r="221" spans="2:8" ht="13.5" customHeight="1">
      <c r="B221" s="183">
        <v>216</v>
      </c>
      <c r="C221" s="184" t="s">
        <v>409</v>
      </c>
      <c r="D221" s="185">
        <v>30879</v>
      </c>
      <c r="F221" s="183">
        <v>216</v>
      </c>
      <c r="G221" s="184" t="s">
        <v>643</v>
      </c>
      <c r="H221" s="185">
        <v>4453</v>
      </c>
    </row>
    <row r="222" spans="2:8" ht="13.5" customHeight="1">
      <c r="B222" s="183">
        <v>217</v>
      </c>
      <c r="C222" s="184" t="s">
        <v>315</v>
      </c>
      <c r="D222" s="185">
        <v>51084</v>
      </c>
      <c r="F222" s="183">
        <v>217</v>
      </c>
      <c r="G222" s="184" t="s">
        <v>529</v>
      </c>
      <c r="H222" s="185">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view="pageBreakPreview" zoomScale="60" zoomScaleNormal="90" zoomScalePageLayoutView="0" workbookViewId="0" topLeftCell="A25">
      <selection activeCell="G34" sqref="G34"/>
    </sheetView>
  </sheetViews>
  <sheetFormatPr defaultColWidth="9.00390625" defaultRowHeight="12.75" customHeight="1"/>
  <cols>
    <col min="1" max="1" width="48.00390625" style="23" customWidth="1"/>
    <col min="2" max="4" width="9.00390625" style="23" customWidth="1"/>
    <col min="5" max="5" width="8.140625" style="23" customWidth="1"/>
    <col min="6" max="7" width="17.140625" style="23" customWidth="1"/>
    <col min="8" max="9" width="8.28125" style="23" customWidth="1"/>
    <col min="10" max="12" width="11.00390625" style="23" customWidth="1"/>
    <col min="13" max="16384" width="9.00390625" style="23" customWidth="1"/>
  </cols>
  <sheetData>
    <row r="1" spans="1:7" ht="15.75" customHeight="1">
      <c r="A1" s="24" t="s">
        <v>25</v>
      </c>
      <c r="B1" s="25"/>
      <c r="C1" s="25"/>
      <c r="D1" s="25"/>
      <c r="E1" s="25"/>
      <c r="F1" s="26"/>
      <c r="G1" s="26"/>
    </row>
    <row r="2" spans="1:7" ht="12.75" customHeight="1">
      <c r="A2" s="25"/>
      <c r="B2" s="25"/>
      <c r="C2" s="25"/>
      <c r="D2" s="25"/>
      <c r="E2" s="25"/>
      <c r="F2" s="26"/>
      <c r="G2" s="26"/>
    </row>
    <row r="3" spans="1:7" ht="12.75" customHeight="1">
      <c r="A3" s="217" t="str">
        <f>+'Informações Iniciais'!A1</f>
        <v>CAMARA MUNICIPAL DE BURITICUPU</v>
      </c>
      <c r="B3" s="217"/>
      <c r="C3" s="217"/>
      <c r="D3" s="217"/>
      <c r="E3" s="217"/>
      <c r="F3" s="217"/>
      <c r="G3" s="217"/>
    </row>
    <row r="4" spans="1:7" ht="12.75" customHeight="1">
      <c r="A4" s="217" t="str">
        <f>+'Informações Iniciais'!A2</f>
        <v>PODER LEGISLATIVO</v>
      </c>
      <c r="B4" s="217"/>
      <c r="C4" s="217"/>
      <c r="D4" s="217"/>
      <c r="E4" s="217"/>
      <c r="F4" s="217"/>
      <c r="G4" s="217"/>
    </row>
    <row r="5" spans="1:7" ht="12.75" customHeight="1">
      <c r="A5" s="217" t="s">
        <v>0</v>
      </c>
      <c r="B5" s="217"/>
      <c r="C5" s="217"/>
      <c r="D5" s="217"/>
      <c r="E5" s="217"/>
      <c r="F5" s="217"/>
      <c r="G5" s="217"/>
    </row>
    <row r="6" spans="1:7" ht="12.75" customHeight="1">
      <c r="A6" s="218" t="s">
        <v>26</v>
      </c>
      <c r="B6" s="218"/>
      <c r="C6" s="218"/>
      <c r="D6" s="218"/>
      <c r="E6" s="218"/>
      <c r="F6" s="218"/>
      <c r="G6" s="218"/>
    </row>
    <row r="7" spans="1:7" ht="12.75" customHeight="1">
      <c r="A7" s="217" t="s">
        <v>27</v>
      </c>
      <c r="B7" s="217"/>
      <c r="C7" s="217"/>
      <c r="D7" s="217"/>
      <c r="E7" s="217"/>
      <c r="F7" s="217"/>
      <c r="G7" s="217"/>
    </row>
    <row r="8" spans="1:7" ht="12.75" customHeight="1">
      <c r="A8" s="217" t="str">
        <f>+'Anexo 1 - 12M Pessoal'!A8</f>
        <v>3º Quadrimestre de 2018</v>
      </c>
      <c r="B8" s="217"/>
      <c r="C8" s="217"/>
      <c r="D8" s="217"/>
      <c r="E8" s="217"/>
      <c r="F8" s="217"/>
      <c r="G8" s="217"/>
    </row>
    <row r="9" spans="1:7" ht="12.75" customHeight="1">
      <c r="A9" s="26" t="s">
        <v>28</v>
      </c>
      <c r="B9" s="211" t="s">
        <v>29</v>
      </c>
      <c r="C9" s="211"/>
      <c r="D9" s="26"/>
      <c r="E9" s="26"/>
      <c r="F9" s="26"/>
      <c r="G9" s="28">
        <v>1</v>
      </c>
    </row>
    <row r="10" spans="1:7" ht="12.75" customHeight="1">
      <c r="A10" s="212" t="s">
        <v>30</v>
      </c>
      <c r="B10" s="212"/>
      <c r="C10" s="212"/>
      <c r="D10" s="212"/>
      <c r="E10" s="212"/>
      <c r="F10" s="213" t="s">
        <v>31</v>
      </c>
      <c r="G10" s="213"/>
    </row>
    <row r="11" spans="1:7" ht="12.75" customHeight="1">
      <c r="A11" s="212"/>
      <c r="B11" s="212"/>
      <c r="C11" s="212"/>
      <c r="D11" s="212"/>
      <c r="E11" s="212"/>
      <c r="F11" s="214" t="s">
        <v>32</v>
      </c>
      <c r="G11" s="214"/>
    </row>
    <row r="12" spans="1:12" ht="12.75" customHeight="1">
      <c r="A12" s="212"/>
      <c r="B12" s="212"/>
      <c r="C12" s="212"/>
      <c r="D12" s="212"/>
      <c r="E12" s="212"/>
      <c r="F12" s="215" t="s">
        <v>33</v>
      </c>
      <c r="G12" s="216" t="s">
        <v>34</v>
      </c>
      <c r="H12" s="29"/>
      <c r="I12" s="206" t="s">
        <v>35</v>
      </c>
      <c r="J12" s="206"/>
      <c r="K12" s="206"/>
      <c r="L12" s="206"/>
    </row>
    <row r="13" spans="1:12" ht="12.75" customHeight="1">
      <c r="A13" s="212"/>
      <c r="B13" s="212"/>
      <c r="C13" s="212"/>
      <c r="D13" s="212"/>
      <c r="E13" s="212"/>
      <c r="F13" s="215"/>
      <c r="G13" s="216"/>
      <c r="H13" s="29"/>
      <c r="I13" s="206"/>
      <c r="J13" s="206"/>
      <c r="K13" s="206"/>
      <c r="L13" s="206"/>
    </row>
    <row r="14" spans="1:12" ht="12.75" customHeight="1">
      <c r="A14" s="212"/>
      <c r="B14" s="212"/>
      <c r="C14" s="212"/>
      <c r="D14" s="212"/>
      <c r="E14" s="212"/>
      <c r="F14" s="215"/>
      <c r="G14" s="216"/>
      <c r="H14" s="29"/>
      <c r="I14" s="206"/>
      <c r="J14" s="206"/>
      <c r="K14" s="206"/>
      <c r="L14" s="206"/>
    </row>
    <row r="15" spans="1:12" ht="12.75" customHeight="1">
      <c r="A15" s="212"/>
      <c r="B15" s="212"/>
      <c r="C15" s="212"/>
      <c r="D15" s="212"/>
      <c r="E15" s="212"/>
      <c r="F15" s="215"/>
      <c r="G15" s="216"/>
      <c r="H15" s="30"/>
      <c r="I15" s="206"/>
      <c r="J15" s="206"/>
      <c r="K15" s="206"/>
      <c r="L15" s="206"/>
    </row>
    <row r="16" spans="1:12" ht="12.75" customHeight="1">
      <c r="A16" s="212"/>
      <c r="B16" s="212"/>
      <c r="C16" s="212"/>
      <c r="D16" s="212"/>
      <c r="E16" s="212"/>
      <c r="F16" s="31" t="s">
        <v>36</v>
      </c>
      <c r="G16" s="32" t="s">
        <v>37</v>
      </c>
      <c r="H16" s="30"/>
      <c r="I16" s="206"/>
      <c r="J16" s="206"/>
      <c r="K16" s="206"/>
      <c r="L16" s="206"/>
    </row>
    <row r="17" spans="1:12" ht="12.75" customHeight="1">
      <c r="A17" s="33" t="s">
        <v>38</v>
      </c>
      <c r="B17" s="33"/>
      <c r="C17" s="33"/>
      <c r="D17" s="33"/>
      <c r="E17" s="33"/>
      <c r="F17" s="34">
        <f>SUM(F18:F20)</f>
        <v>2229419.8200000003</v>
      </c>
      <c r="G17" s="34">
        <f>SUM(G18:G20)</f>
        <v>0</v>
      </c>
      <c r="H17" s="35"/>
      <c r="I17" s="206"/>
      <c r="J17" s="206"/>
      <c r="K17" s="206"/>
      <c r="L17" s="206"/>
    </row>
    <row r="18" spans="1:12" ht="12.75" customHeight="1">
      <c r="A18" s="27" t="s">
        <v>39</v>
      </c>
      <c r="B18" s="33"/>
      <c r="C18" s="33"/>
      <c r="D18" s="33"/>
      <c r="E18" s="33"/>
      <c r="F18" s="36">
        <f>+'Anexo 1 - 12M Pessoal'!N18</f>
        <v>2229419.8200000003</v>
      </c>
      <c r="G18" s="36">
        <f>+'Anexo 1 - 12M Pessoal'!O18</f>
        <v>0</v>
      </c>
      <c r="H18" s="35"/>
      <c r="I18" s="206"/>
      <c r="J18" s="206"/>
      <c r="K18" s="206"/>
      <c r="L18" s="206"/>
    </row>
    <row r="19" spans="1:12" ht="12.75" customHeight="1">
      <c r="A19" s="27" t="s">
        <v>40</v>
      </c>
      <c r="B19" s="33"/>
      <c r="C19" s="33"/>
      <c r="D19" s="33"/>
      <c r="E19" s="33"/>
      <c r="F19" s="36">
        <f>+'Anexo 1 - 12M Pessoal'!N22</f>
        <v>0</v>
      </c>
      <c r="G19" s="36">
        <f>+'Anexo 1 - 12M Pessoal'!O22</f>
        <v>0</v>
      </c>
      <c r="H19" s="35"/>
      <c r="I19" s="206"/>
      <c r="J19" s="206"/>
      <c r="K19" s="206"/>
      <c r="L19" s="206"/>
    </row>
    <row r="20" spans="1:8" ht="12.75" customHeight="1">
      <c r="A20" s="27" t="s">
        <v>41</v>
      </c>
      <c r="B20" s="33"/>
      <c r="C20" s="33"/>
      <c r="D20" s="33"/>
      <c r="E20" s="33"/>
      <c r="F20" s="36">
        <f>+'Anexo 1 - 12M Pessoal'!N26</f>
        <v>0</v>
      </c>
      <c r="G20" s="36">
        <f>+'Anexo 1 - 12M Pessoal'!O26</f>
        <v>0</v>
      </c>
      <c r="H20" s="35"/>
    </row>
    <row r="21" spans="1:7" ht="12.75" customHeight="1">
      <c r="A21" s="33" t="s">
        <v>42</v>
      </c>
      <c r="B21" s="33"/>
      <c r="C21" s="33"/>
      <c r="D21" s="33"/>
      <c r="E21" s="33"/>
      <c r="F21" s="37">
        <f>SUM(F22:F26)</f>
        <v>0</v>
      </c>
      <c r="G21" s="37">
        <f>SUM(G22:G26)</f>
        <v>0</v>
      </c>
    </row>
    <row r="22" spans="1:7" ht="12.75" customHeight="1">
      <c r="A22" s="38" t="s">
        <v>43</v>
      </c>
      <c r="B22" s="33"/>
      <c r="C22" s="33"/>
      <c r="D22" s="33"/>
      <c r="E22" s="33"/>
      <c r="F22" s="36">
        <f>+'Anexo 1 - 12M Pessoal'!N28</f>
        <v>0</v>
      </c>
      <c r="G22" s="36">
        <f>+'Anexo 1 - 12M Pessoal'!O28</f>
        <v>0</v>
      </c>
    </row>
    <row r="23" spans="1:8" ht="12.75" customHeight="1">
      <c r="A23" s="38" t="s">
        <v>44</v>
      </c>
      <c r="B23" s="33"/>
      <c r="C23" s="33"/>
      <c r="D23" s="33"/>
      <c r="E23" s="33"/>
      <c r="F23" s="36">
        <f>+'Anexo 1 - 12M Pessoal'!N29</f>
        <v>0</v>
      </c>
      <c r="G23" s="36">
        <f>+'Anexo 1 - 12M Pessoal'!O29</f>
        <v>0</v>
      </c>
      <c r="H23" s="35"/>
    </row>
    <row r="24" spans="1:9" ht="12.75" customHeight="1">
      <c r="A24" s="38" t="s">
        <v>45</v>
      </c>
      <c r="B24" s="33"/>
      <c r="C24" s="33"/>
      <c r="D24" s="33"/>
      <c r="E24" s="33"/>
      <c r="F24" s="36">
        <f>+'Anexo 1 - 12M Pessoal'!N30</f>
        <v>0</v>
      </c>
      <c r="G24" s="36">
        <f>+'Anexo 1 - 12M Pessoal'!O30</f>
        <v>0</v>
      </c>
      <c r="H24" s="35"/>
      <c r="I24" s="39"/>
    </row>
    <row r="25" spans="1:9" ht="12.75" customHeight="1">
      <c r="A25" s="38" t="s">
        <v>46</v>
      </c>
      <c r="B25" s="33"/>
      <c r="C25" s="33"/>
      <c r="D25" s="33"/>
      <c r="E25" s="33"/>
      <c r="F25" s="36">
        <f>+'Anexo 1 - 12M Pessoal'!N31</f>
        <v>0</v>
      </c>
      <c r="G25" s="36">
        <f>+'Anexo 1 - 12M Pessoal'!O31</f>
        <v>0</v>
      </c>
      <c r="H25" s="35"/>
      <c r="I25" s="39"/>
    </row>
    <row r="26" spans="1:9" ht="12.75" customHeight="1">
      <c r="A26" s="40" t="s">
        <v>47</v>
      </c>
      <c r="B26" s="41"/>
      <c r="C26" s="41"/>
      <c r="D26" s="41"/>
      <c r="E26" s="41"/>
      <c r="F26" s="42">
        <f>+'Anexo 1 - 12M Pessoal'!N32</f>
        <v>0</v>
      </c>
      <c r="G26" s="42">
        <f>+'Anexo 1 - 12M Pessoal'!O32</f>
        <v>0</v>
      </c>
      <c r="H26" s="35"/>
      <c r="I26" s="39"/>
    </row>
    <row r="27" spans="1:8" ht="12.75" customHeight="1">
      <c r="A27" s="33" t="s">
        <v>48</v>
      </c>
      <c r="B27" s="41"/>
      <c r="C27" s="41"/>
      <c r="D27" s="41"/>
      <c r="E27" s="41"/>
      <c r="F27" s="43">
        <f>+F17-F21</f>
        <v>2229419.8200000003</v>
      </c>
      <c r="G27" s="43">
        <f>+G17-G21</f>
        <v>0</v>
      </c>
      <c r="H27" s="35"/>
    </row>
    <row r="28" spans="1:7" ht="12.75" customHeight="1">
      <c r="A28" s="44"/>
      <c r="B28" s="44"/>
      <c r="C28" s="44"/>
      <c r="D28" s="44"/>
      <c r="E28" s="44"/>
      <c r="F28" s="45"/>
      <c r="G28" s="45"/>
    </row>
    <row r="29" spans="1:7" ht="12.75" customHeight="1">
      <c r="A29" s="207" t="s">
        <v>49</v>
      </c>
      <c r="B29" s="207"/>
      <c r="C29" s="207"/>
      <c r="D29" s="207"/>
      <c r="E29" s="207"/>
      <c r="F29" s="47" t="s">
        <v>50</v>
      </c>
      <c r="G29" s="48" t="s">
        <v>51</v>
      </c>
    </row>
    <row r="30" spans="1:7" ht="12.75" customHeight="1">
      <c r="A30" s="44" t="s">
        <v>52</v>
      </c>
      <c r="B30" s="49"/>
      <c r="C30" s="49"/>
      <c r="D30" s="49"/>
      <c r="E30" s="49"/>
      <c r="F30" s="50">
        <f>+'Anexo 1 - 12M Pessoal'!F36</f>
        <v>176826290.17</v>
      </c>
      <c r="G30" s="51" t="s">
        <v>53</v>
      </c>
    </row>
    <row r="31" spans="1:7" ht="12.75" customHeight="1">
      <c r="A31" s="208" t="s">
        <v>54</v>
      </c>
      <c r="B31" s="208"/>
      <c r="C31" s="208"/>
      <c r="D31" s="208"/>
      <c r="E31" s="208"/>
      <c r="F31" s="50">
        <f>+'Anexo 1 - 12M Pessoal'!F37</f>
        <v>0</v>
      </c>
      <c r="G31" s="51" t="s">
        <v>53</v>
      </c>
    </row>
    <row r="32" spans="1:7" ht="12.75" customHeight="1">
      <c r="A32" s="209" t="s">
        <v>55</v>
      </c>
      <c r="B32" s="209"/>
      <c r="C32" s="209"/>
      <c r="D32" s="209"/>
      <c r="E32" s="209"/>
      <c r="F32" s="50">
        <f>+'Anexo 1 - 12M Pessoal'!F38</f>
        <v>176826290.17</v>
      </c>
      <c r="G32" s="51" t="s">
        <v>53</v>
      </c>
    </row>
    <row r="33" spans="1:7" ht="12.75" customHeight="1">
      <c r="A33" s="52" t="s">
        <v>56</v>
      </c>
      <c r="B33" s="46"/>
      <c r="C33" s="46"/>
      <c r="D33" s="46"/>
      <c r="E33" s="46"/>
      <c r="F33" s="53">
        <f>+'Anexo 1 - 12M Pessoal'!F39</f>
        <v>2229419.8200000003</v>
      </c>
      <c r="G33" s="54">
        <f>+'Anexo 1 - 12M Pessoal'!M39</f>
        <v>0.012607965805631314</v>
      </c>
    </row>
    <row r="34" spans="1:7" ht="12.75" customHeight="1">
      <c r="A34" s="210" t="s">
        <v>57</v>
      </c>
      <c r="B34" s="210"/>
      <c r="C34" s="210"/>
      <c r="D34" s="210"/>
      <c r="E34" s="210"/>
      <c r="F34" s="55">
        <f>IF(F$30="","",IF(F$30=0,0,F$30*G34))</f>
        <v>10609577.410199998</v>
      </c>
      <c r="G34" s="56">
        <f>+'Anexo 1 - 12M Pessoal'!M40</f>
        <v>0.06</v>
      </c>
    </row>
    <row r="35" spans="1:7" ht="12.75" customHeight="1">
      <c r="A35" s="44" t="s">
        <v>58</v>
      </c>
      <c r="B35" s="44"/>
      <c r="C35" s="44"/>
      <c r="D35" s="44"/>
      <c r="E35" s="44"/>
      <c r="F35" s="55">
        <f>IF(F$30="","",IF(F$30=0,0,F$30*G35))</f>
        <v>10079098.53969</v>
      </c>
      <c r="G35" s="57">
        <f>+G34*0.95</f>
        <v>0.057</v>
      </c>
    </row>
    <row r="36" spans="1:7" ht="12.75" customHeight="1">
      <c r="A36" s="44" t="s">
        <v>59</v>
      </c>
      <c r="B36" s="44"/>
      <c r="C36" s="44"/>
      <c r="D36" s="44"/>
      <c r="E36" s="44"/>
      <c r="F36" s="55">
        <f>IF(F$30="","",IF(F$30=0,0,F$30*G36))</f>
        <v>9548619.669179998</v>
      </c>
      <c r="G36" s="57">
        <f>+G34*0.9</f>
        <v>0.054</v>
      </c>
    </row>
    <row r="37" spans="1:9" ht="12.75" customHeight="1">
      <c r="A37" s="58" t="s">
        <v>60</v>
      </c>
      <c r="B37" s="58"/>
      <c r="C37" s="58"/>
      <c r="D37" s="58"/>
      <c r="E37" s="58"/>
      <c r="F37" s="58"/>
      <c r="G37" s="58"/>
      <c r="H37" s="59"/>
      <c r="I37" s="59"/>
    </row>
    <row r="38" spans="1:8" ht="21" customHeight="1">
      <c r="A38" s="203" t="s">
        <v>61</v>
      </c>
      <c r="B38" s="203"/>
      <c r="C38" s="203"/>
      <c r="D38" s="203"/>
      <c r="E38" s="203"/>
      <c r="F38" s="203"/>
      <c r="G38" s="203"/>
      <c r="H38" s="35"/>
    </row>
    <row r="39" spans="1:7" ht="12.75" customHeight="1">
      <c r="A39" s="203" t="s">
        <v>62</v>
      </c>
      <c r="B39" s="203"/>
      <c r="C39" s="203"/>
      <c r="D39" s="203"/>
      <c r="E39" s="203"/>
      <c r="F39" s="203"/>
      <c r="G39" s="203"/>
    </row>
    <row r="42" spans="1:9" ht="12.75" customHeight="1">
      <c r="A42" s="204" t="s">
        <v>63</v>
      </c>
      <c r="B42" s="204"/>
      <c r="C42" s="204"/>
      <c r="D42" s="204"/>
      <c r="E42" s="204"/>
      <c r="F42" s="204"/>
      <c r="G42" s="204"/>
      <c r="H42" s="204"/>
      <c r="I42" s="204"/>
    </row>
    <row r="43" spans="1:9" ht="12.75" customHeight="1">
      <c r="A43" s="205" t="s">
        <v>64</v>
      </c>
      <c r="B43" s="205"/>
      <c r="C43" s="205"/>
      <c r="D43" s="205"/>
      <c r="E43" s="205"/>
      <c r="F43" s="205"/>
      <c r="G43" s="205"/>
      <c r="H43" s="205"/>
      <c r="I43" s="205"/>
    </row>
    <row r="44" spans="1:9" ht="12.75" customHeight="1">
      <c r="A44" s="201" t="s">
        <v>65</v>
      </c>
      <c r="B44" s="201"/>
      <c r="C44" s="201"/>
      <c r="D44" s="202" t="s">
        <v>66</v>
      </c>
      <c r="E44" s="202"/>
      <c r="F44" s="202"/>
      <c r="G44" s="202" t="s">
        <v>67</v>
      </c>
      <c r="H44" s="202"/>
      <c r="I44" s="202"/>
    </row>
    <row r="45" spans="1:9" ht="12.75" customHeight="1">
      <c r="A45" s="201" t="s">
        <v>68</v>
      </c>
      <c r="B45" s="201"/>
      <c r="C45" s="201"/>
      <c r="D45" s="202" t="s">
        <v>69</v>
      </c>
      <c r="E45" s="202"/>
      <c r="F45" s="202"/>
      <c r="G45" s="202" t="s">
        <v>70</v>
      </c>
      <c r="H45" s="202"/>
      <c r="I45" s="202"/>
    </row>
    <row r="46" spans="1:9" ht="12.75" customHeight="1">
      <c r="A46" s="60" t="s">
        <v>71</v>
      </c>
      <c r="B46" s="199" t="s">
        <v>72</v>
      </c>
      <c r="C46" s="199" t="s">
        <v>73</v>
      </c>
      <c r="D46" s="199" t="s">
        <v>74</v>
      </c>
      <c r="E46" s="199" t="s">
        <v>75</v>
      </c>
      <c r="F46" s="199" t="s">
        <v>72</v>
      </c>
      <c r="G46" s="199" t="s">
        <v>76</v>
      </c>
      <c r="H46" s="199" t="s">
        <v>75</v>
      </c>
      <c r="I46" s="199" t="s">
        <v>72</v>
      </c>
    </row>
    <row r="47" spans="1:9" ht="12.75" customHeight="1">
      <c r="A47" s="60" t="s">
        <v>77</v>
      </c>
      <c r="B47" s="199"/>
      <c r="C47" s="199"/>
      <c r="D47" s="199"/>
      <c r="E47" s="199"/>
      <c r="F47" s="199"/>
      <c r="G47" s="199"/>
      <c r="H47" s="199"/>
      <c r="I47" s="199"/>
    </row>
    <row r="48" spans="1:9" ht="12.75" customHeight="1">
      <c r="A48" s="60"/>
      <c r="B48" s="61"/>
      <c r="C48" s="61"/>
      <c r="D48" s="60" t="s">
        <v>78</v>
      </c>
      <c r="E48" s="61"/>
      <c r="F48" s="61"/>
      <c r="G48" s="60"/>
      <c r="H48" s="61"/>
      <c r="I48" s="61"/>
    </row>
    <row r="49" spans="1:9" ht="12.75" customHeight="1">
      <c r="A49" s="62" t="s">
        <v>36</v>
      </c>
      <c r="B49" s="62" t="s">
        <v>37</v>
      </c>
      <c r="C49" s="62" t="s">
        <v>79</v>
      </c>
      <c r="D49" s="62" t="s">
        <v>80</v>
      </c>
      <c r="E49" s="62" t="s">
        <v>81</v>
      </c>
      <c r="F49" s="62" t="s">
        <v>82</v>
      </c>
      <c r="G49" s="62" t="s">
        <v>83</v>
      </c>
      <c r="H49" s="62" t="s">
        <v>84</v>
      </c>
      <c r="I49" s="62" t="s">
        <v>85</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200" t="s">
        <v>86</v>
      </c>
      <c r="B52" s="200"/>
      <c r="C52" s="200"/>
      <c r="D52" s="200"/>
      <c r="E52" s="200"/>
      <c r="F52" s="200"/>
      <c r="G52" s="200"/>
      <c r="H52" s="200"/>
      <c r="I52" s="200"/>
      <c r="J52" s="39"/>
      <c r="K52" s="39"/>
      <c r="L52" s="39"/>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110236220472" footer="0.5118110236220472"/>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GA57"/>
  <sheetViews>
    <sheetView showGridLines="0" view="pageBreakPreview" zoomScale="60" zoomScaleNormal="90" zoomScalePageLayoutView="0" workbookViewId="0" topLeftCell="B1">
      <selection activeCell="M42" sqref="M42:O42"/>
    </sheetView>
  </sheetViews>
  <sheetFormatPr defaultColWidth="9.00390625" defaultRowHeight="11.25" customHeight="1"/>
  <cols>
    <col min="1" max="1" width="70.140625" style="66" customWidth="1"/>
    <col min="2" max="13" width="11.7109375" style="66" customWidth="1"/>
    <col min="14" max="14" width="12.421875" style="66" customWidth="1"/>
    <col min="15" max="15" width="13.28125" style="66" customWidth="1"/>
    <col min="16" max="19" width="9.00390625" style="8" customWidth="1"/>
    <col min="20" max="182" width="9.00390625" style="66" customWidth="1"/>
    <col min="183" max="183" width="9.00390625" style="8" customWidth="1"/>
    <col min="184" max="16384" width="9.00390625" style="66" customWidth="1"/>
  </cols>
  <sheetData>
    <row r="1" spans="1:15" ht="15.75" customHeight="1">
      <c r="A1" s="67" t="s">
        <v>87</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233" t="str">
        <f>+'Informações Iniciais'!A1</f>
        <v>CAMARA MUNICIPAL DE BURITICUPU</v>
      </c>
      <c r="B3" s="233"/>
      <c r="C3" s="233"/>
      <c r="D3" s="233"/>
      <c r="E3" s="233"/>
      <c r="F3" s="233"/>
      <c r="G3" s="233"/>
      <c r="H3" s="233"/>
      <c r="I3" s="233"/>
      <c r="J3" s="233"/>
      <c r="K3" s="233"/>
      <c r="L3" s="233"/>
      <c r="M3" s="233"/>
      <c r="N3" s="233"/>
      <c r="O3" s="233"/>
    </row>
    <row r="4" spans="1:15" ht="11.25" customHeight="1">
      <c r="A4" s="233" t="str">
        <f>+'Informações Iniciais'!A2</f>
        <v>PODER LEGISLATIVO</v>
      </c>
      <c r="B4" s="233"/>
      <c r="C4" s="233"/>
      <c r="D4" s="233"/>
      <c r="E4" s="233"/>
      <c r="F4" s="233"/>
      <c r="G4" s="233"/>
      <c r="H4" s="233"/>
      <c r="I4" s="233"/>
      <c r="J4" s="233"/>
      <c r="K4" s="233"/>
      <c r="L4" s="233"/>
      <c r="M4" s="233"/>
      <c r="N4" s="233"/>
      <c r="O4" s="233"/>
    </row>
    <row r="5" spans="1:15" ht="11.25" customHeight="1">
      <c r="A5" s="233" t="s">
        <v>0</v>
      </c>
      <c r="B5" s="233"/>
      <c r="C5" s="233"/>
      <c r="D5" s="233"/>
      <c r="E5" s="233"/>
      <c r="F5" s="233"/>
      <c r="G5" s="233"/>
      <c r="H5" s="233"/>
      <c r="I5" s="233"/>
      <c r="J5" s="233"/>
      <c r="K5" s="233"/>
      <c r="L5" s="233"/>
      <c r="M5" s="233"/>
      <c r="N5" s="233"/>
      <c r="O5" s="233"/>
    </row>
    <row r="6" spans="1:15" ht="11.25" customHeight="1">
      <c r="A6" s="234" t="s">
        <v>26</v>
      </c>
      <c r="B6" s="234"/>
      <c r="C6" s="234"/>
      <c r="D6" s="234"/>
      <c r="E6" s="234"/>
      <c r="F6" s="234"/>
      <c r="G6" s="234"/>
      <c r="H6" s="234"/>
      <c r="I6" s="234"/>
      <c r="J6" s="234"/>
      <c r="K6" s="234"/>
      <c r="L6" s="234"/>
      <c r="M6" s="234"/>
      <c r="N6" s="234"/>
      <c r="O6" s="234"/>
    </row>
    <row r="7" spans="1:16" ht="11.25" customHeight="1">
      <c r="A7" s="233" t="s">
        <v>27</v>
      </c>
      <c r="B7" s="233"/>
      <c r="C7" s="233"/>
      <c r="D7" s="233"/>
      <c r="E7" s="233"/>
      <c r="F7" s="233"/>
      <c r="G7" s="233"/>
      <c r="H7" s="233"/>
      <c r="I7" s="233"/>
      <c r="J7" s="233"/>
      <c r="K7" s="233"/>
      <c r="L7" s="233"/>
      <c r="M7" s="233"/>
      <c r="N7" s="233"/>
      <c r="O7" s="233"/>
      <c r="P7" s="8">
        <f>SUM(P8:P10)</f>
        <v>1</v>
      </c>
    </row>
    <row r="8" spans="1:17" ht="11.25" customHeight="1">
      <c r="A8" s="235" t="str">
        <f>'Informações Iniciais'!A5</f>
        <v>3º Quadrimestre de 2018</v>
      </c>
      <c r="B8" s="235"/>
      <c r="C8" s="235"/>
      <c r="D8" s="235"/>
      <c r="E8" s="235"/>
      <c r="F8" s="235"/>
      <c r="G8" s="235"/>
      <c r="H8" s="235"/>
      <c r="I8" s="235"/>
      <c r="J8" s="235"/>
      <c r="K8" s="235"/>
      <c r="L8" s="235"/>
      <c r="M8" s="235"/>
      <c r="N8" s="235"/>
      <c r="O8" s="235"/>
      <c r="P8" s="8">
        <f>IF(A$8=Q8,1,0)</f>
        <v>0</v>
      </c>
      <c r="Q8" s="8" t="s">
        <v>1</v>
      </c>
    </row>
    <row r="9" spans="1:17" ht="11.25" customHeight="1">
      <c r="A9" s="68" t="s">
        <v>28</v>
      </c>
      <c r="B9" s="68"/>
      <c r="C9" s="68"/>
      <c r="D9" s="68"/>
      <c r="E9" s="68"/>
      <c r="F9" s="68"/>
      <c r="G9" s="68"/>
      <c r="H9" s="68"/>
      <c r="I9" s="68"/>
      <c r="J9" s="68"/>
      <c r="K9" s="68"/>
      <c r="L9" s="68"/>
      <c r="M9" s="68"/>
      <c r="N9" s="68"/>
      <c r="O9" s="71">
        <v>1</v>
      </c>
      <c r="P9" s="8">
        <f>IF(A$8=Q9,1,0)</f>
        <v>0</v>
      </c>
      <c r="Q9" s="8" t="s">
        <v>4</v>
      </c>
    </row>
    <row r="10" spans="1:17" ht="11.25" customHeight="1">
      <c r="A10" s="229" t="s">
        <v>30</v>
      </c>
      <c r="B10" s="230" t="s">
        <v>31</v>
      </c>
      <c r="C10" s="230"/>
      <c r="D10" s="230"/>
      <c r="E10" s="230"/>
      <c r="F10" s="230"/>
      <c r="G10" s="230"/>
      <c r="H10" s="230"/>
      <c r="I10" s="230"/>
      <c r="J10" s="230"/>
      <c r="K10" s="230"/>
      <c r="L10" s="230"/>
      <c r="M10" s="230"/>
      <c r="N10" s="230"/>
      <c r="O10" s="230"/>
      <c r="P10" s="8">
        <f>IF(A$8=Q10,1,0)</f>
        <v>1</v>
      </c>
      <c r="Q10" s="8" t="s">
        <v>5</v>
      </c>
    </row>
    <row r="11" spans="1:15" ht="11.25" customHeight="1">
      <c r="A11" s="229"/>
      <c r="B11" s="231" t="s">
        <v>32</v>
      </c>
      <c r="C11" s="231"/>
      <c r="D11" s="231"/>
      <c r="E11" s="231"/>
      <c r="F11" s="231"/>
      <c r="G11" s="231"/>
      <c r="H11" s="231"/>
      <c r="I11" s="231"/>
      <c r="J11" s="231"/>
      <c r="K11" s="231"/>
      <c r="L11" s="231"/>
      <c r="M11" s="231"/>
      <c r="N11" s="231"/>
      <c r="O11" s="231"/>
    </row>
    <row r="12" spans="1:15" ht="11.25" customHeight="1">
      <c r="A12" s="229"/>
      <c r="B12" s="232" t="s">
        <v>33</v>
      </c>
      <c r="C12" s="232"/>
      <c r="D12" s="232"/>
      <c r="E12" s="232"/>
      <c r="F12" s="232"/>
      <c r="G12" s="232"/>
      <c r="H12" s="232"/>
      <c r="I12" s="232"/>
      <c r="J12" s="232"/>
      <c r="K12" s="232"/>
      <c r="L12" s="232"/>
      <c r="M12" s="232"/>
      <c r="N12" s="232"/>
      <c r="O12" s="72" t="s">
        <v>88</v>
      </c>
    </row>
    <row r="13" spans="1:15" ht="11.25" customHeight="1">
      <c r="A13" s="229"/>
      <c r="B13" s="228" t="s">
        <v>89</v>
      </c>
      <c r="C13" s="228" t="s">
        <v>90</v>
      </c>
      <c r="D13" s="228" t="s">
        <v>91</v>
      </c>
      <c r="E13" s="228" t="s">
        <v>92</v>
      </c>
      <c r="F13" s="228" t="s">
        <v>93</v>
      </c>
      <c r="G13" s="228" t="s">
        <v>94</v>
      </c>
      <c r="H13" s="228" t="s">
        <v>95</v>
      </c>
      <c r="I13" s="228" t="s">
        <v>96</v>
      </c>
      <c r="J13" s="228" t="s">
        <v>97</v>
      </c>
      <c r="K13" s="228" t="s">
        <v>98</v>
      </c>
      <c r="L13" s="228" t="s">
        <v>99</v>
      </c>
      <c r="M13" s="228" t="s">
        <v>100</v>
      </c>
      <c r="N13" s="73" t="s">
        <v>101</v>
      </c>
      <c r="O13" s="74" t="s">
        <v>102</v>
      </c>
    </row>
    <row r="14" spans="1:15" ht="11.25" customHeight="1">
      <c r="A14" s="229"/>
      <c r="B14" s="228"/>
      <c r="C14" s="228"/>
      <c r="D14" s="228"/>
      <c r="E14" s="228"/>
      <c r="F14" s="228"/>
      <c r="G14" s="228"/>
      <c r="H14" s="228"/>
      <c r="I14" s="228"/>
      <c r="J14" s="228"/>
      <c r="K14" s="228"/>
      <c r="L14" s="228"/>
      <c r="M14" s="228"/>
      <c r="N14" s="75" t="s">
        <v>103</v>
      </c>
      <c r="O14" s="74" t="s">
        <v>104</v>
      </c>
    </row>
    <row r="15" spans="1:15" ht="11.25" customHeight="1">
      <c r="A15" s="229"/>
      <c r="B15" s="228"/>
      <c r="C15" s="228"/>
      <c r="D15" s="228"/>
      <c r="E15" s="228"/>
      <c r="F15" s="228"/>
      <c r="G15" s="228"/>
      <c r="H15" s="228"/>
      <c r="I15" s="228"/>
      <c r="J15" s="228"/>
      <c r="K15" s="228"/>
      <c r="L15" s="228"/>
      <c r="M15" s="228"/>
      <c r="N15" s="75" t="s">
        <v>105</v>
      </c>
      <c r="O15" s="76" t="s">
        <v>106</v>
      </c>
    </row>
    <row r="16" spans="1:15" ht="11.25" customHeight="1">
      <c r="A16" s="229"/>
      <c r="B16" s="228"/>
      <c r="C16" s="228"/>
      <c r="D16" s="228"/>
      <c r="E16" s="228"/>
      <c r="F16" s="228"/>
      <c r="G16" s="228"/>
      <c r="H16" s="228"/>
      <c r="I16" s="228"/>
      <c r="J16" s="228"/>
      <c r="K16" s="228"/>
      <c r="L16" s="228"/>
      <c r="M16" s="228"/>
      <c r="N16" s="77" t="s">
        <v>36</v>
      </c>
      <c r="O16" s="78" t="s">
        <v>37</v>
      </c>
    </row>
    <row r="17" spans="1:15" ht="11.25" customHeight="1">
      <c r="A17" s="79" t="s">
        <v>38</v>
      </c>
      <c r="B17" s="80">
        <f aca="true" t="shared" si="0" ref="B17:O17">B18+B22+B26</f>
        <v>188486.5</v>
      </c>
      <c r="C17" s="80">
        <f t="shared" si="0"/>
        <v>185288.81</v>
      </c>
      <c r="D17" s="80">
        <f t="shared" si="0"/>
        <v>183427.85</v>
      </c>
      <c r="E17" s="80">
        <f t="shared" si="0"/>
        <v>181950.81000000003</v>
      </c>
      <c r="F17" s="80">
        <f t="shared" si="0"/>
        <v>184078.24000000002</v>
      </c>
      <c r="G17" s="80">
        <f t="shared" si="0"/>
        <v>184680.21000000002</v>
      </c>
      <c r="H17" s="80">
        <f t="shared" si="0"/>
        <v>185925</v>
      </c>
      <c r="I17" s="80">
        <f t="shared" si="0"/>
        <v>185367.77000000002</v>
      </c>
      <c r="J17" s="80">
        <f t="shared" si="0"/>
        <v>185424.17</v>
      </c>
      <c r="K17" s="80">
        <f t="shared" si="0"/>
        <v>185854.78000000003</v>
      </c>
      <c r="L17" s="80">
        <f t="shared" si="0"/>
        <v>186827.27000000002</v>
      </c>
      <c r="M17" s="80">
        <f t="shared" si="0"/>
        <v>192108.41</v>
      </c>
      <c r="N17" s="80">
        <f t="shared" si="0"/>
        <v>2229419.8200000003</v>
      </c>
      <c r="O17" s="80">
        <f t="shared" si="0"/>
        <v>0</v>
      </c>
    </row>
    <row r="18" spans="1:15" ht="11.25" customHeight="1">
      <c r="A18" s="70" t="s">
        <v>107</v>
      </c>
      <c r="B18" s="81">
        <f aca="true" t="shared" si="1" ref="B18:O18">B19+B20+B21</f>
        <v>188486.5</v>
      </c>
      <c r="C18" s="81">
        <f t="shared" si="1"/>
        <v>185288.81</v>
      </c>
      <c r="D18" s="81">
        <f t="shared" si="1"/>
        <v>183427.85</v>
      </c>
      <c r="E18" s="81">
        <f t="shared" si="1"/>
        <v>181950.81000000003</v>
      </c>
      <c r="F18" s="81">
        <f t="shared" si="1"/>
        <v>184078.24000000002</v>
      </c>
      <c r="G18" s="81">
        <f t="shared" si="1"/>
        <v>184680.21000000002</v>
      </c>
      <c r="H18" s="81">
        <f t="shared" si="1"/>
        <v>185925</v>
      </c>
      <c r="I18" s="81">
        <f t="shared" si="1"/>
        <v>185367.77000000002</v>
      </c>
      <c r="J18" s="81">
        <f t="shared" si="1"/>
        <v>185424.17</v>
      </c>
      <c r="K18" s="81">
        <f t="shared" si="1"/>
        <v>185854.78000000003</v>
      </c>
      <c r="L18" s="81">
        <f t="shared" si="1"/>
        <v>186827.27000000002</v>
      </c>
      <c r="M18" s="81">
        <f t="shared" si="1"/>
        <v>192108.41</v>
      </c>
      <c r="N18" s="81">
        <f t="shared" si="1"/>
        <v>2229419.8200000003</v>
      </c>
      <c r="O18" s="81">
        <f t="shared" si="1"/>
        <v>0</v>
      </c>
    </row>
    <row r="19" spans="1:15" ht="11.25" customHeight="1">
      <c r="A19" s="82" t="s">
        <v>108</v>
      </c>
      <c r="B19" s="83">
        <v>157019.27</v>
      </c>
      <c r="C19" s="84">
        <v>153642.58</v>
      </c>
      <c r="D19" s="85">
        <v>153642.58000000002</v>
      </c>
      <c r="E19" s="85">
        <v>153999.58000000002</v>
      </c>
      <c r="F19" s="85">
        <v>154178.08000000002</v>
      </c>
      <c r="G19" s="85">
        <v>154713.58000000002</v>
      </c>
      <c r="H19" s="85">
        <v>155249.08000000002</v>
      </c>
      <c r="I19" s="85">
        <v>155249.08000000002</v>
      </c>
      <c r="J19" s="85">
        <v>155249.08000000002</v>
      </c>
      <c r="K19" s="85">
        <v>155671.45</v>
      </c>
      <c r="L19" s="85">
        <v>156466.7</v>
      </c>
      <c r="M19" s="85">
        <v>163853.68</v>
      </c>
      <c r="N19" s="86">
        <v>1868934.7400000002</v>
      </c>
      <c r="O19" s="87">
        <v>0</v>
      </c>
    </row>
    <row r="20" spans="1:15" ht="11.25" customHeight="1">
      <c r="A20" s="82" t="s">
        <v>109</v>
      </c>
      <c r="B20" s="83">
        <v>31467.23</v>
      </c>
      <c r="C20" s="84">
        <v>31646.23</v>
      </c>
      <c r="D20" s="85">
        <v>29785.27</v>
      </c>
      <c r="E20" s="85">
        <v>27951.23</v>
      </c>
      <c r="F20" s="85">
        <v>29900.16</v>
      </c>
      <c r="G20" s="85">
        <v>29966.63</v>
      </c>
      <c r="H20" s="85">
        <v>30675.92</v>
      </c>
      <c r="I20" s="85">
        <v>30118.69</v>
      </c>
      <c r="J20" s="85">
        <v>30175.09</v>
      </c>
      <c r="K20" s="85">
        <v>30183.33</v>
      </c>
      <c r="L20" s="85">
        <v>30360.57</v>
      </c>
      <c r="M20" s="85">
        <v>28254.73</v>
      </c>
      <c r="N20" s="86">
        <v>360485.08</v>
      </c>
      <c r="O20" s="87">
        <v>0</v>
      </c>
    </row>
    <row r="21" spans="1:15" ht="11.25" customHeight="1">
      <c r="A21" s="82" t="s">
        <v>110</v>
      </c>
      <c r="B21" s="83">
        <v>0</v>
      </c>
      <c r="C21" s="84">
        <v>0</v>
      </c>
      <c r="D21" s="85">
        <v>0</v>
      </c>
      <c r="E21" s="85">
        <v>0</v>
      </c>
      <c r="F21" s="85">
        <v>0</v>
      </c>
      <c r="G21" s="85">
        <v>0</v>
      </c>
      <c r="H21" s="85">
        <v>0</v>
      </c>
      <c r="I21" s="85">
        <v>0</v>
      </c>
      <c r="J21" s="85">
        <v>0</v>
      </c>
      <c r="K21" s="85">
        <v>0</v>
      </c>
      <c r="L21" s="85">
        <v>0</v>
      </c>
      <c r="M21" s="85">
        <v>0</v>
      </c>
      <c r="N21" s="86">
        <v>0</v>
      </c>
      <c r="O21" s="87">
        <v>0</v>
      </c>
    </row>
    <row r="22" spans="1:15" ht="11.25" customHeight="1">
      <c r="A22" s="70" t="s">
        <v>111</v>
      </c>
      <c r="B22" s="81">
        <f aca="true" t="shared" si="2" ref="B22:O22">B23+B24+B25</f>
        <v>0</v>
      </c>
      <c r="C22" s="81">
        <f t="shared" si="2"/>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1">
        <f t="shared" si="2"/>
        <v>0</v>
      </c>
      <c r="N22" s="81">
        <f t="shared" si="2"/>
        <v>0</v>
      </c>
      <c r="O22" s="81">
        <f t="shared" si="2"/>
        <v>0</v>
      </c>
    </row>
    <row r="23" spans="1:15" ht="11.25" customHeight="1">
      <c r="A23" s="82" t="s">
        <v>112</v>
      </c>
      <c r="B23" s="83">
        <v>0</v>
      </c>
      <c r="C23" s="84">
        <v>0</v>
      </c>
      <c r="D23" s="85">
        <v>0</v>
      </c>
      <c r="E23" s="85">
        <v>0</v>
      </c>
      <c r="F23" s="85">
        <v>0</v>
      </c>
      <c r="G23" s="85">
        <v>0</v>
      </c>
      <c r="H23" s="85">
        <v>0</v>
      </c>
      <c r="I23" s="85">
        <v>0</v>
      </c>
      <c r="J23" s="85">
        <v>0</v>
      </c>
      <c r="K23" s="85">
        <v>0</v>
      </c>
      <c r="L23" s="85">
        <v>0</v>
      </c>
      <c r="M23" s="85">
        <v>0</v>
      </c>
      <c r="N23" s="86">
        <v>0</v>
      </c>
      <c r="O23" s="87">
        <v>0</v>
      </c>
    </row>
    <row r="24" spans="1:15" ht="11.25" customHeight="1">
      <c r="A24" s="82" t="s">
        <v>113</v>
      </c>
      <c r="B24" s="83">
        <v>0</v>
      </c>
      <c r="C24" s="84">
        <v>0</v>
      </c>
      <c r="D24" s="85">
        <v>0</v>
      </c>
      <c r="E24" s="85">
        <v>0</v>
      </c>
      <c r="F24" s="85">
        <v>0</v>
      </c>
      <c r="G24" s="85">
        <v>0</v>
      </c>
      <c r="H24" s="85">
        <v>0</v>
      </c>
      <c r="I24" s="85">
        <v>0</v>
      </c>
      <c r="J24" s="85">
        <v>0</v>
      </c>
      <c r="K24" s="85">
        <v>0</v>
      </c>
      <c r="L24" s="85">
        <v>0</v>
      </c>
      <c r="M24" s="85">
        <v>0</v>
      </c>
      <c r="N24" s="86">
        <v>0</v>
      </c>
      <c r="O24" s="87">
        <v>0</v>
      </c>
    </row>
    <row r="25" spans="1:15" ht="11.25" customHeight="1">
      <c r="A25" s="82" t="s">
        <v>114</v>
      </c>
      <c r="B25" s="83">
        <v>0</v>
      </c>
      <c r="C25" s="84">
        <v>0</v>
      </c>
      <c r="D25" s="85">
        <v>0</v>
      </c>
      <c r="E25" s="85">
        <v>0</v>
      </c>
      <c r="F25" s="85">
        <v>0</v>
      </c>
      <c r="G25" s="85">
        <v>0</v>
      </c>
      <c r="H25" s="85">
        <v>0</v>
      </c>
      <c r="I25" s="85">
        <v>0</v>
      </c>
      <c r="J25" s="85">
        <v>0</v>
      </c>
      <c r="K25" s="85">
        <v>0</v>
      </c>
      <c r="L25" s="85">
        <v>0</v>
      </c>
      <c r="M25" s="85">
        <v>0</v>
      </c>
      <c r="N25" s="86">
        <v>0</v>
      </c>
      <c r="O25" s="87">
        <v>0</v>
      </c>
    </row>
    <row r="26" spans="1:15" ht="11.25" customHeight="1">
      <c r="A26" s="88" t="s">
        <v>115</v>
      </c>
      <c r="B26" s="81">
        <v>0</v>
      </c>
      <c r="C26" s="81">
        <v>0</v>
      </c>
      <c r="D26" s="81">
        <v>0</v>
      </c>
      <c r="E26" s="81">
        <v>0</v>
      </c>
      <c r="F26" s="81">
        <v>0</v>
      </c>
      <c r="G26" s="81">
        <v>0</v>
      </c>
      <c r="H26" s="81">
        <v>0</v>
      </c>
      <c r="I26" s="81">
        <v>0</v>
      </c>
      <c r="J26" s="81">
        <v>0</v>
      </c>
      <c r="K26" s="81">
        <v>0</v>
      </c>
      <c r="L26" s="81">
        <v>0</v>
      </c>
      <c r="M26" s="81">
        <v>0</v>
      </c>
      <c r="N26" s="86">
        <v>0</v>
      </c>
      <c r="O26" s="81">
        <v>0</v>
      </c>
    </row>
    <row r="27" spans="1:15" ht="11.25" customHeight="1">
      <c r="A27" s="79" t="s">
        <v>42</v>
      </c>
      <c r="B27" s="89">
        <f aca="true" t="shared" si="3" ref="B27:O27">SUM(B28:B32)</f>
        <v>0</v>
      </c>
      <c r="C27" s="89">
        <f t="shared" si="3"/>
        <v>0</v>
      </c>
      <c r="D27" s="89">
        <f t="shared" si="3"/>
        <v>0</v>
      </c>
      <c r="E27" s="89">
        <f t="shared" si="3"/>
        <v>0</v>
      </c>
      <c r="F27" s="89">
        <f t="shared" si="3"/>
        <v>0</v>
      </c>
      <c r="G27" s="89">
        <f t="shared" si="3"/>
        <v>0</v>
      </c>
      <c r="H27" s="89">
        <f t="shared" si="3"/>
        <v>0</v>
      </c>
      <c r="I27" s="89">
        <f t="shared" si="3"/>
        <v>0</v>
      </c>
      <c r="J27" s="89">
        <f t="shared" si="3"/>
        <v>0</v>
      </c>
      <c r="K27" s="89">
        <f t="shared" si="3"/>
        <v>0</v>
      </c>
      <c r="L27" s="89">
        <f t="shared" si="3"/>
        <v>0</v>
      </c>
      <c r="M27" s="89">
        <f t="shared" si="3"/>
        <v>0</v>
      </c>
      <c r="N27" s="89">
        <f t="shared" si="3"/>
        <v>0</v>
      </c>
      <c r="O27" s="89">
        <f t="shared" si="3"/>
        <v>0</v>
      </c>
    </row>
    <row r="28" spans="1:15" ht="11.25" customHeight="1">
      <c r="A28" s="90" t="s">
        <v>43</v>
      </c>
      <c r="B28" s="83">
        <v>0</v>
      </c>
      <c r="C28" s="84">
        <v>0</v>
      </c>
      <c r="D28" s="85">
        <v>0</v>
      </c>
      <c r="E28" s="85">
        <v>0</v>
      </c>
      <c r="F28" s="85">
        <v>0</v>
      </c>
      <c r="G28" s="85">
        <v>0</v>
      </c>
      <c r="H28" s="85">
        <v>0</v>
      </c>
      <c r="I28" s="85">
        <v>0</v>
      </c>
      <c r="J28" s="85">
        <v>0</v>
      </c>
      <c r="K28" s="85">
        <v>0</v>
      </c>
      <c r="L28" s="85">
        <v>0</v>
      </c>
      <c r="M28" s="85">
        <v>0</v>
      </c>
      <c r="N28" s="86">
        <v>0</v>
      </c>
      <c r="O28" s="87">
        <v>0</v>
      </c>
    </row>
    <row r="29" spans="1:15" ht="11.25" customHeight="1">
      <c r="A29" s="90" t="s">
        <v>44</v>
      </c>
      <c r="B29" s="83">
        <v>0</v>
      </c>
      <c r="C29" s="84">
        <v>0</v>
      </c>
      <c r="D29" s="85">
        <v>0</v>
      </c>
      <c r="E29" s="85">
        <v>0</v>
      </c>
      <c r="F29" s="85">
        <v>0</v>
      </c>
      <c r="G29" s="85">
        <v>0</v>
      </c>
      <c r="H29" s="85">
        <v>0</v>
      </c>
      <c r="I29" s="85">
        <v>0</v>
      </c>
      <c r="J29" s="85">
        <v>0</v>
      </c>
      <c r="K29" s="85">
        <v>0</v>
      </c>
      <c r="L29" s="85">
        <v>0</v>
      </c>
      <c r="M29" s="85">
        <v>0</v>
      </c>
      <c r="N29" s="86">
        <v>0</v>
      </c>
      <c r="O29" s="87">
        <v>0</v>
      </c>
    </row>
    <row r="30" spans="1:15" ht="11.25" customHeight="1">
      <c r="A30" s="90" t="s">
        <v>116</v>
      </c>
      <c r="B30" s="83">
        <v>0</v>
      </c>
      <c r="C30" s="84">
        <v>0</v>
      </c>
      <c r="D30" s="85">
        <v>0</v>
      </c>
      <c r="E30" s="85">
        <v>0</v>
      </c>
      <c r="F30" s="85">
        <v>0</v>
      </c>
      <c r="G30" s="85">
        <v>0</v>
      </c>
      <c r="H30" s="85">
        <v>0</v>
      </c>
      <c r="I30" s="85">
        <v>0</v>
      </c>
      <c r="J30" s="85">
        <v>0</v>
      </c>
      <c r="K30" s="85">
        <v>0</v>
      </c>
      <c r="L30" s="85">
        <v>0</v>
      </c>
      <c r="M30" s="85">
        <v>0</v>
      </c>
      <c r="N30" s="86">
        <v>0</v>
      </c>
      <c r="O30" s="87">
        <v>0</v>
      </c>
    </row>
    <row r="31" spans="1:15" ht="11.25" customHeight="1">
      <c r="A31" s="90" t="s">
        <v>117</v>
      </c>
      <c r="B31" s="83">
        <v>0</v>
      </c>
      <c r="C31" s="84">
        <v>0</v>
      </c>
      <c r="D31" s="85">
        <v>0</v>
      </c>
      <c r="E31" s="85">
        <v>0</v>
      </c>
      <c r="F31" s="85">
        <v>0</v>
      </c>
      <c r="G31" s="85">
        <v>0</v>
      </c>
      <c r="H31" s="85">
        <v>0</v>
      </c>
      <c r="I31" s="85">
        <v>0</v>
      </c>
      <c r="J31" s="85">
        <v>0</v>
      </c>
      <c r="K31" s="85">
        <v>0</v>
      </c>
      <c r="L31" s="85">
        <v>0</v>
      </c>
      <c r="M31" s="85">
        <v>0</v>
      </c>
      <c r="N31" s="86">
        <v>0</v>
      </c>
      <c r="O31" s="87">
        <v>0</v>
      </c>
    </row>
    <row r="32" spans="1:15" ht="11.25" customHeight="1">
      <c r="A32" s="91" t="s">
        <v>47</v>
      </c>
      <c r="B32" s="92">
        <v>0</v>
      </c>
      <c r="C32" s="93">
        <v>0</v>
      </c>
      <c r="D32" s="94">
        <v>0</v>
      </c>
      <c r="E32" s="94">
        <v>0</v>
      </c>
      <c r="F32" s="94">
        <v>0</v>
      </c>
      <c r="G32" s="94">
        <v>0</v>
      </c>
      <c r="H32" s="94">
        <v>0</v>
      </c>
      <c r="I32" s="94">
        <v>0</v>
      </c>
      <c r="J32" s="94">
        <v>0</v>
      </c>
      <c r="K32" s="94">
        <v>0</v>
      </c>
      <c r="L32" s="94">
        <v>0</v>
      </c>
      <c r="M32" s="94">
        <v>0</v>
      </c>
      <c r="N32" s="86">
        <v>0</v>
      </c>
      <c r="O32" s="95">
        <v>0</v>
      </c>
    </row>
    <row r="33" spans="1:15" ht="11.25" customHeight="1">
      <c r="A33" s="79" t="s">
        <v>48</v>
      </c>
      <c r="B33" s="96">
        <f aca="true" t="shared" si="4" ref="B33:O33">B17-B27</f>
        <v>188486.5</v>
      </c>
      <c r="C33" s="96">
        <f t="shared" si="4"/>
        <v>185288.81</v>
      </c>
      <c r="D33" s="96">
        <f t="shared" si="4"/>
        <v>183427.85</v>
      </c>
      <c r="E33" s="96">
        <f t="shared" si="4"/>
        <v>181950.81000000003</v>
      </c>
      <c r="F33" s="96">
        <f t="shared" si="4"/>
        <v>184078.24000000002</v>
      </c>
      <c r="G33" s="96">
        <f t="shared" si="4"/>
        <v>184680.21000000002</v>
      </c>
      <c r="H33" s="96">
        <f t="shared" si="4"/>
        <v>185925</v>
      </c>
      <c r="I33" s="96">
        <f t="shared" si="4"/>
        <v>185367.77000000002</v>
      </c>
      <c r="J33" s="96">
        <f t="shared" si="4"/>
        <v>185424.17</v>
      </c>
      <c r="K33" s="96">
        <f t="shared" si="4"/>
        <v>185854.78000000003</v>
      </c>
      <c r="L33" s="96">
        <f t="shared" si="4"/>
        <v>186827.27000000002</v>
      </c>
      <c r="M33" s="96">
        <f t="shared" si="4"/>
        <v>192108.41</v>
      </c>
      <c r="N33" s="97">
        <f t="shared" si="4"/>
        <v>2229419.8200000003</v>
      </c>
      <c r="O33" s="98">
        <f t="shared" si="4"/>
        <v>0</v>
      </c>
    </row>
    <row r="34" spans="1:15" ht="11.25" customHeight="1">
      <c r="A34" s="225">
        <f>IF(GA44&gt;0,"Você deixou de preencher dados na Planilha INFORMAÇÕES INICIAIS. Preencha os dados para que seja liberado o cálculo abaixo.","")</f>
      </c>
      <c r="B34" s="225"/>
      <c r="C34" s="225"/>
      <c r="D34" s="225"/>
      <c r="E34" s="225"/>
      <c r="F34" s="225"/>
      <c r="G34" s="225"/>
      <c r="H34" s="225"/>
      <c r="I34" s="225"/>
      <c r="J34" s="225"/>
      <c r="K34" s="225"/>
      <c r="L34" s="225"/>
      <c r="M34" s="225"/>
      <c r="N34" s="225"/>
      <c r="O34" s="225"/>
    </row>
    <row r="35" spans="1:15" ht="11.25" customHeight="1">
      <c r="A35" s="207" t="s">
        <v>49</v>
      </c>
      <c r="B35" s="207"/>
      <c r="C35" s="207"/>
      <c r="D35" s="207"/>
      <c r="E35" s="207"/>
      <c r="F35" s="226" t="s">
        <v>50</v>
      </c>
      <c r="G35" s="226"/>
      <c r="H35" s="226"/>
      <c r="I35" s="226"/>
      <c r="J35" s="226"/>
      <c r="K35" s="226"/>
      <c r="L35" s="226"/>
      <c r="M35" s="227" t="s">
        <v>51</v>
      </c>
      <c r="N35" s="227"/>
      <c r="O35" s="227"/>
    </row>
    <row r="36" spans="1:15" ht="11.25" customHeight="1">
      <c r="A36" s="44" t="s">
        <v>52</v>
      </c>
      <c r="B36" s="49"/>
      <c r="C36" s="49"/>
      <c r="D36" s="49"/>
      <c r="E36" s="49"/>
      <c r="F36" s="221">
        <v>176826290.17</v>
      </c>
      <c r="G36" s="221"/>
      <c r="H36" s="221"/>
      <c r="I36" s="221"/>
      <c r="J36" s="221"/>
      <c r="K36" s="221"/>
      <c r="L36" s="221"/>
      <c r="M36" s="222" t="s">
        <v>118</v>
      </c>
      <c r="N36" s="222"/>
      <c r="O36" s="222"/>
    </row>
    <row r="37" spans="1:183" s="100" customFormat="1" ht="11.25" customHeight="1">
      <c r="A37" s="44" t="s">
        <v>119</v>
      </c>
      <c r="B37" s="49"/>
      <c r="C37" s="49"/>
      <c r="D37" s="49"/>
      <c r="E37" s="49"/>
      <c r="F37" s="221">
        <v>0</v>
      </c>
      <c r="G37" s="221"/>
      <c r="H37" s="221"/>
      <c r="I37" s="221"/>
      <c r="J37" s="221"/>
      <c r="K37" s="221"/>
      <c r="L37" s="221"/>
      <c r="M37" s="222" t="s">
        <v>118</v>
      </c>
      <c r="N37" s="222"/>
      <c r="O37" s="222"/>
      <c r="P37" s="99"/>
      <c r="Q37" s="99"/>
      <c r="R37" s="99"/>
      <c r="S37" s="99"/>
      <c r="GA37" s="99"/>
    </row>
    <row r="38" spans="1:183" s="100" customFormat="1" ht="11.25" customHeight="1">
      <c r="A38" s="101" t="s">
        <v>55</v>
      </c>
      <c r="B38" s="49"/>
      <c r="C38" s="49"/>
      <c r="D38" s="49"/>
      <c r="E38" s="49"/>
      <c r="F38" s="219">
        <v>176826290.17</v>
      </c>
      <c r="G38" s="219"/>
      <c r="H38" s="219"/>
      <c r="I38" s="219"/>
      <c r="J38" s="219"/>
      <c r="K38" s="219"/>
      <c r="L38" s="219"/>
      <c r="M38" s="222" t="s">
        <v>118</v>
      </c>
      <c r="N38" s="222"/>
      <c r="O38" s="222"/>
      <c r="P38" s="99"/>
      <c r="Q38" s="99"/>
      <c r="R38" s="99"/>
      <c r="S38" s="99"/>
      <c r="GA38" s="99"/>
    </row>
    <row r="39" spans="1:15" ht="11.25" customHeight="1">
      <c r="A39" s="52" t="s">
        <v>56</v>
      </c>
      <c r="B39" s="46"/>
      <c r="C39" s="46"/>
      <c r="D39" s="46"/>
      <c r="E39" s="46"/>
      <c r="F39" s="223">
        <f>IF(GA44&gt;0,"PREENCHA OS DADOS DA PLANILHA",IF(P7=1,N33+O33,"SELECIONE UM PERÍODO"))</f>
        <v>2229419.8200000003</v>
      </c>
      <c r="G39" s="223"/>
      <c r="H39" s="223"/>
      <c r="I39" s="223"/>
      <c r="J39" s="223"/>
      <c r="K39" s="223"/>
      <c r="L39" s="223"/>
      <c r="M39" s="224">
        <f>IF(GA44&gt;0,"INFORMAÇÕES INICIAIS",IF(P7=1,IF(F36="",0,IF(F36=0,0,F39/F36)),""))</f>
        <v>0.012607965805631314</v>
      </c>
      <c r="N39" s="224"/>
      <c r="O39" s="224"/>
    </row>
    <row r="40" spans="1:15" ht="11.25" customHeight="1">
      <c r="A40" s="210" t="s">
        <v>57</v>
      </c>
      <c r="B40" s="210"/>
      <c r="C40" s="210"/>
      <c r="D40" s="210"/>
      <c r="E40" s="210"/>
      <c r="F40" s="219">
        <v>10609577.41</v>
      </c>
      <c r="G40" s="219"/>
      <c r="H40" s="219"/>
      <c r="I40" s="219"/>
      <c r="J40" s="219"/>
      <c r="K40" s="219"/>
      <c r="L40" s="219"/>
      <c r="M40" s="220">
        <v>0.06</v>
      </c>
      <c r="N40" s="220"/>
      <c r="O40" s="220"/>
    </row>
    <row r="41" spans="1:15" ht="11.25" customHeight="1">
      <c r="A41" s="44" t="s">
        <v>58</v>
      </c>
      <c r="B41" s="44"/>
      <c r="C41" s="44"/>
      <c r="D41" s="44"/>
      <c r="E41" s="44"/>
      <c r="F41" s="219">
        <v>10079098.5395</v>
      </c>
      <c r="G41" s="219"/>
      <c r="H41" s="219"/>
      <c r="I41" s="219"/>
      <c r="J41" s="219"/>
      <c r="K41" s="219"/>
      <c r="L41" s="219"/>
      <c r="M41" s="220">
        <f>+M40*0.95</f>
        <v>0.057</v>
      </c>
      <c r="N41" s="220"/>
      <c r="O41" s="220"/>
    </row>
    <row r="42" spans="1:15" ht="11.25" customHeight="1">
      <c r="A42" s="44" t="s">
        <v>59</v>
      </c>
      <c r="B42" s="44"/>
      <c r="C42" s="44"/>
      <c r="D42" s="44"/>
      <c r="E42" s="44"/>
      <c r="F42" s="219">
        <v>9548619.669</v>
      </c>
      <c r="G42" s="219"/>
      <c r="H42" s="219"/>
      <c r="I42" s="219"/>
      <c r="J42" s="219"/>
      <c r="K42" s="219"/>
      <c r="L42" s="219"/>
      <c r="M42" s="220">
        <f>+M40*0.9</f>
        <v>0.054</v>
      </c>
      <c r="N42" s="220"/>
      <c r="O42" s="220"/>
    </row>
    <row r="43" spans="1:15" ht="11.25" customHeight="1">
      <c r="A43" s="58" t="s">
        <v>60</v>
      </c>
      <c r="B43" s="58"/>
      <c r="C43" s="58"/>
      <c r="D43" s="58"/>
      <c r="E43" s="58"/>
      <c r="F43" s="33"/>
      <c r="G43" s="33"/>
      <c r="H43" s="79"/>
      <c r="I43" s="79"/>
      <c r="J43" s="79"/>
      <c r="K43" s="79"/>
      <c r="L43" s="79"/>
      <c r="M43" s="79"/>
      <c r="N43" s="79"/>
      <c r="O43" s="79"/>
    </row>
    <row r="44" spans="1:183" ht="11.25" customHeight="1">
      <c r="A44" s="203" t="s">
        <v>61</v>
      </c>
      <c r="B44" s="203"/>
      <c r="C44" s="203"/>
      <c r="D44" s="203"/>
      <c r="E44" s="203"/>
      <c r="F44" s="203"/>
      <c r="G44" s="203"/>
      <c r="H44" s="203"/>
      <c r="I44" s="203"/>
      <c r="J44" s="203"/>
      <c r="K44" s="203"/>
      <c r="L44" s="203"/>
      <c r="M44" s="203"/>
      <c r="N44" s="203"/>
      <c r="O44" s="203"/>
      <c r="GA44" s="8">
        <f>+'Informações Iniciais'!GA23</f>
        <v>0</v>
      </c>
    </row>
    <row r="45" spans="1:15" ht="11.25" customHeight="1">
      <c r="A45" s="203" t="s">
        <v>62</v>
      </c>
      <c r="B45" s="203"/>
      <c r="C45" s="203"/>
      <c r="D45" s="203"/>
      <c r="E45" s="203"/>
      <c r="F45" s="203"/>
      <c r="G45" s="203"/>
      <c r="H45" s="68"/>
      <c r="I45" s="68"/>
      <c r="J45" s="68"/>
      <c r="K45" s="68"/>
      <c r="L45" s="68"/>
      <c r="M45" s="68"/>
      <c r="N45" s="68"/>
      <c r="O45" s="68"/>
    </row>
    <row r="47" spans="1:9" ht="11.25" customHeight="1">
      <c r="A47" s="204" t="s">
        <v>120</v>
      </c>
      <c r="B47" s="204"/>
      <c r="C47" s="204"/>
      <c r="D47" s="204"/>
      <c r="E47" s="204"/>
      <c r="F47" s="204"/>
      <c r="G47" s="204"/>
      <c r="H47" s="204"/>
      <c r="I47" s="204"/>
    </row>
    <row r="48" spans="1:9" ht="11.25" customHeight="1">
      <c r="A48" s="205" t="s">
        <v>64</v>
      </c>
      <c r="B48" s="205"/>
      <c r="C48" s="205"/>
      <c r="D48" s="205"/>
      <c r="E48" s="205"/>
      <c r="F48" s="205"/>
      <c r="G48" s="205"/>
      <c r="H48" s="205"/>
      <c r="I48" s="205"/>
    </row>
    <row r="49" spans="1:9" ht="11.25" customHeight="1">
      <c r="A49" s="201" t="s">
        <v>65</v>
      </c>
      <c r="B49" s="201"/>
      <c r="C49" s="201"/>
      <c r="D49" s="202" t="s">
        <v>66</v>
      </c>
      <c r="E49" s="202"/>
      <c r="F49" s="202"/>
      <c r="G49" s="202" t="s">
        <v>67</v>
      </c>
      <c r="H49" s="202"/>
      <c r="I49" s="202"/>
    </row>
    <row r="50" spans="1:9" ht="11.25" customHeight="1">
      <c r="A50" s="201" t="s">
        <v>68</v>
      </c>
      <c r="B50" s="201"/>
      <c r="C50" s="201"/>
      <c r="D50" s="202" t="s">
        <v>69</v>
      </c>
      <c r="E50" s="202"/>
      <c r="F50" s="202"/>
      <c r="G50" s="202" t="s">
        <v>70</v>
      </c>
      <c r="H50" s="202"/>
      <c r="I50" s="202"/>
    </row>
    <row r="51" spans="1:9" ht="11.25" customHeight="1">
      <c r="A51" s="60" t="s">
        <v>71</v>
      </c>
      <c r="B51" s="199" t="s">
        <v>72</v>
      </c>
      <c r="C51" s="199" t="s">
        <v>73</v>
      </c>
      <c r="D51" s="199" t="s">
        <v>74</v>
      </c>
      <c r="E51" s="199" t="s">
        <v>75</v>
      </c>
      <c r="F51" s="199" t="s">
        <v>72</v>
      </c>
      <c r="G51" s="199" t="s">
        <v>76</v>
      </c>
      <c r="H51" s="199" t="s">
        <v>75</v>
      </c>
      <c r="I51" s="199" t="s">
        <v>72</v>
      </c>
    </row>
    <row r="52" spans="1:9" ht="11.25" customHeight="1">
      <c r="A52" s="60" t="s">
        <v>77</v>
      </c>
      <c r="B52" s="199"/>
      <c r="C52" s="199"/>
      <c r="D52" s="199"/>
      <c r="E52" s="199"/>
      <c r="F52" s="199"/>
      <c r="G52" s="199"/>
      <c r="H52" s="199"/>
      <c r="I52" s="199"/>
    </row>
    <row r="53" spans="1:9" ht="11.25" customHeight="1">
      <c r="A53" s="60"/>
      <c r="B53" s="61"/>
      <c r="C53" s="61"/>
      <c r="D53" s="60" t="s">
        <v>78</v>
      </c>
      <c r="E53" s="61"/>
      <c r="F53" s="61"/>
      <c r="G53" s="60"/>
      <c r="H53" s="61"/>
      <c r="I53" s="61"/>
    </row>
    <row r="54" spans="1:9" ht="11.25" customHeight="1">
      <c r="A54" s="62" t="s">
        <v>36</v>
      </c>
      <c r="B54" s="62" t="s">
        <v>37</v>
      </c>
      <c r="C54" s="62" t="s">
        <v>79</v>
      </c>
      <c r="D54" s="62" t="s">
        <v>80</v>
      </c>
      <c r="E54" s="62" t="s">
        <v>81</v>
      </c>
      <c r="F54" s="62" t="s">
        <v>82</v>
      </c>
      <c r="G54" s="62" t="s">
        <v>83</v>
      </c>
      <c r="H54" s="62" t="s">
        <v>84</v>
      </c>
      <c r="I54" s="62" t="s">
        <v>85</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200" t="s">
        <v>86</v>
      </c>
      <c r="B57" s="200"/>
      <c r="C57" s="200"/>
      <c r="D57" s="200"/>
      <c r="E57" s="200"/>
      <c r="F57" s="200"/>
      <c r="G57" s="200"/>
      <c r="H57" s="200"/>
      <c r="I57" s="200"/>
    </row>
  </sheetData>
  <sheetProtection password="F3B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110236220472" footer="0.5118110236220472"/>
  <pageSetup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view="pageBreakPreview" zoomScale="60" zoomScaleNormal="90" zoomScalePageLayoutView="0" workbookViewId="0" topLeftCell="A10">
      <selection activeCell="B26" sqref="B26"/>
    </sheetView>
  </sheetViews>
  <sheetFormatPr defaultColWidth="9.00390625" defaultRowHeight="11.25" customHeight="1"/>
  <cols>
    <col min="1" max="1" width="52.00390625" style="102" customWidth="1"/>
    <col min="2" max="2" width="16.421875" style="102" customWidth="1"/>
    <col min="3" max="6" width="12.57421875" style="102" customWidth="1"/>
    <col min="7" max="7" width="13.8515625" style="102" customWidth="1"/>
    <col min="8" max="8" width="21.421875" style="102" customWidth="1"/>
    <col min="9" max="9" width="14.57421875" style="102" customWidth="1"/>
    <col min="10" max="10" width="16.421875" style="102" customWidth="1"/>
    <col min="11" max="16384" width="9.00390625" style="102" customWidth="1"/>
  </cols>
  <sheetData>
    <row r="1" spans="1:8" ht="15.75" customHeight="1">
      <c r="A1" s="245" t="s">
        <v>121</v>
      </c>
      <c r="B1" s="245"/>
      <c r="C1" s="245"/>
      <c r="D1" s="245"/>
      <c r="E1" s="245"/>
      <c r="F1" s="245"/>
      <c r="G1" s="245"/>
      <c r="H1" s="245"/>
    </row>
    <row r="2" spans="1:8" ht="11.25" customHeight="1">
      <c r="A2" s="246"/>
      <c r="B2" s="246"/>
      <c r="C2" s="246"/>
      <c r="D2" s="246"/>
      <c r="E2" s="246"/>
      <c r="F2" s="246"/>
      <c r="G2" s="246"/>
      <c r="H2" s="246"/>
    </row>
    <row r="3" spans="1:10" ht="11.25" customHeight="1">
      <c r="A3" s="240" t="str">
        <f>+'Informações Iniciais'!A1</f>
        <v>CAMARA MUNICIPAL DE BURITICUPU</v>
      </c>
      <c r="B3" s="240"/>
      <c r="C3" s="240"/>
      <c r="D3" s="240"/>
      <c r="E3" s="240"/>
      <c r="F3" s="240"/>
      <c r="G3" s="240"/>
      <c r="H3" s="240"/>
      <c r="I3" s="240"/>
      <c r="J3" s="240"/>
    </row>
    <row r="4" spans="1:10" ht="11.25" customHeight="1">
      <c r="A4" s="240" t="str">
        <f>+'Informações Iniciais'!A2</f>
        <v>PODER LEGISLATIVO</v>
      </c>
      <c r="B4" s="240"/>
      <c r="C4" s="240"/>
      <c r="D4" s="240"/>
      <c r="E4" s="240"/>
      <c r="F4" s="240"/>
      <c r="G4" s="240"/>
      <c r="H4" s="240"/>
      <c r="I4" s="240"/>
      <c r="J4" s="240"/>
    </row>
    <row r="5" spans="1:8" ht="11.25" customHeight="1">
      <c r="A5" s="104" t="s">
        <v>0</v>
      </c>
      <c r="B5" s="104"/>
      <c r="C5" s="104"/>
      <c r="D5" s="104"/>
      <c r="E5" s="104"/>
      <c r="F5" s="104"/>
      <c r="G5" s="104"/>
      <c r="H5" s="104"/>
    </row>
    <row r="6" spans="1:8" ht="11.25" customHeight="1">
      <c r="A6" s="247" t="s">
        <v>122</v>
      </c>
      <c r="B6" s="247"/>
      <c r="C6" s="247"/>
      <c r="D6" s="247"/>
      <c r="E6" s="247"/>
      <c r="F6" s="247"/>
      <c r="G6" s="247"/>
      <c r="H6" s="247"/>
    </row>
    <row r="7" spans="1:8" ht="11.25" customHeight="1">
      <c r="A7" s="248" t="s">
        <v>27</v>
      </c>
      <c r="B7" s="248"/>
      <c r="C7" s="248"/>
      <c r="D7" s="248"/>
      <c r="E7" s="248"/>
      <c r="F7" s="248"/>
      <c r="G7" s="248"/>
      <c r="H7" s="248"/>
    </row>
    <row r="8" spans="1:10" ht="11.25" customHeight="1">
      <c r="A8" s="240" t="str">
        <f>+'Informações Iniciais'!A5</f>
        <v>3º Quadrimestre de 2018</v>
      </c>
      <c r="B8" s="240"/>
      <c r="C8" s="240"/>
      <c r="D8" s="240"/>
      <c r="E8" s="240"/>
      <c r="F8" s="240"/>
      <c r="G8" s="240"/>
      <c r="H8" s="240"/>
      <c r="I8" s="240"/>
      <c r="J8" s="240"/>
    </row>
    <row r="9" spans="1:8" ht="11.25" customHeight="1">
      <c r="A9" s="241"/>
      <c r="B9" s="241"/>
      <c r="C9" s="241"/>
      <c r="D9" s="241"/>
      <c r="E9" s="241"/>
      <c r="F9" s="241"/>
      <c r="G9" s="241"/>
      <c r="H9" s="241"/>
    </row>
    <row r="10" spans="1:10" ht="11.25" customHeight="1">
      <c r="A10" s="242" t="s">
        <v>123</v>
      </c>
      <c r="B10" s="242"/>
      <c r="C10" s="242"/>
      <c r="D10" s="103"/>
      <c r="E10" s="103"/>
      <c r="F10" s="103"/>
      <c r="J10" s="105">
        <v>1</v>
      </c>
    </row>
    <row r="11" spans="1:10" ht="21.75" customHeight="1">
      <c r="A11" s="243" t="s">
        <v>124</v>
      </c>
      <c r="B11" s="237" t="s">
        <v>125</v>
      </c>
      <c r="C11" s="236" t="s">
        <v>126</v>
      </c>
      <c r="D11" s="236"/>
      <c r="E11" s="236"/>
      <c r="F11" s="236"/>
      <c r="G11" s="237" t="s">
        <v>127</v>
      </c>
      <c r="H11" s="244" t="s">
        <v>128</v>
      </c>
      <c r="I11" s="236" t="s">
        <v>129</v>
      </c>
      <c r="J11" s="236" t="s">
        <v>130</v>
      </c>
    </row>
    <row r="12" spans="1:10" ht="33.75" customHeight="1">
      <c r="A12" s="243"/>
      <c r="B12" s="237"/>
      <c r="C12" s="236" t="s">
        <v>131</v>
      </c>
      <c r="D12" s="236"/>
      <c r="E12" s="237" t="s">
        <v>132</v>
      </c>
      <c r="F12" s="237" t="s">
        <v>133</v>
      </c>
      <c r="G12" s="237"/>
      <c r="H12" s="244"/>
      <c r="I12" s="236"/>
      <c r="J12" s="236"/>
    </row>
    <row r="13" spans="1:10" ht="33.75" customHeight="1">
      <c r="A13" s="243"/>
      <c r="B13" s="237"/>
      <c r="C13" s="107" t="s">
        <v>134</v>
      </c>
      <c r="D13" s="107" t="s">
        <v>135</v>
      </c>
      <c r="E13" s="237"/>
      <c r="F13" s="237"/>
      <c r="G13" s="237"/>
      <c r="H13" s="244"/>
      <c r="I13" s="236"/>
      <c r="J13" s="236"/>
    </row>
    <row r="14" spans="1:10" ht="15.75" customHeight="1">
      <c r="A14" s="243"/>
      <c r="B14" s="108" t="s">
        <v>36</v>
      </c>
      <c r="C14" s="109" t="s">
        <v>37</v>
      </c>
      <c r="D14" s="109" t="s">
        <v>136</v>
      </c>
      <c r="E14" s="109" t="s">
        <v>137</v>
      </c>
      <c r="F14" s="110" t="s">
        <v>138</v>
      </c>
      <c r="G14" s="111" t="s">
        <v>82</v>
      </c>
      <c r="H14" s="106" t="s">
        <v>139</v>
      </c>
      <c r="I14" s="236"/>
      <c r="J14" s="236"/>
    </row>
    <row r="15" spans="1:10" ht="11.25" customHeight="1">
      <c r="A15" s="112" t="s">
        <v>140</v>
      </c>
      <c r="B15" s="113">
        <f aca="true" t="shared" si="0" ref="B15:J15">SUM(B16:B28)</f>
        <v>0</v>
      </c>
      <c r="C15" s="113">
        <f t="shared" si="0"/>
        <v>0</v>
      </c>
      <c r="D15" s="113">
        <f t="shared" si="0"/>
        <v>0</v>
      </c>
      <c r="E15" s="113">
        <f t="shared" si="0"/>
        <v>0</v>
      </c>
      <c r="F15" s="113">
        <f t="shared" si="0"/>
        <v>0</v>
      </c>
      <c r="G15" s="113">
        <f t="shared" si="0"/>
        <v>0</v>
      </c>
      <c r="H15" s="114">
        <f t="shared" si="0"/>
        <v>0</v>
      </c>
      <c r="I15" s="113">
        <f t="shared" si="0"/>
        <v>0</v>
      </c>
      <c r="J15" s="113">
        <f t="shared" si="0"/>
        <v>0</v>
      </c>
    </row>
    <row r="16" spans="1:10" ht="11.25" customHeight="1">
      <c r="A16" s="115" t="s">
        <v>141</v>
      </c>
      <c r="B16" s="116"/>
      <c r="C16" s="117"/>
      <c r="D16" s="117"/>
      <c r="E16" s="117"/>
      <c r="F16" s="117"/>
      <c r="G16" s="118"/>
      <c r="H16" s="119">
        <f aca="true" t="shared" si="1" ref="H16:H28">+B16-C16-D16-E16-F16-G16</f>
        <v>0</v>
      </c>
      <c r="I16" s="120"/>
      <c r="J16" s="120"/>
    </row>
    <row r="17" spans="1:10" ht="11.25" customHeight="1">
      <c r="A17" s="121" t="s">
        <v>142</v>
      </c>
      <c r="B17" s="116"/>
      <c r="C17" s="117"/>
      <c r="D17" s="117"/>
      <c r="E17" s="117"/>
      <c r="F17" s="117"/>
      <c r="G17" s="118"/>
      <c r="H17" s="119">
        <f t="shared" si="1"/>
        <v>0</v>
      </c>
      <c r="I17" s="120"/>
      <c r="J17" s="120"/>
    </row>
    <row r="18" spans="1:10" ht="11.25" customHeight="1">
      <c r="A18" s="121" t="s">
        <v>143</v>
      </c>
      <c r="B18" s="116"/>
      <c r="C18" s="117"/>
      <c r="D18" s="117"/>
      <c r="E18" s="117"/>
      <c r="F18" s="117"/>
      <c r="G18" s="118"/>
      <c r="H18" s="119">
        <f t="shared" si="1"/>
        <v>0</v>
      </c>
      <c r="I18" s="120"/>
      <c r="J18" s="120"/>
    </row>
    <row r="19" spans="1:10" ht="11.25" customHeight="1">
      <c r="A19" s="121" t="s">
        <v>144</v>
      </c>
      <c r="B19" s="116"/>
      <c r="C19" s="117"/>
      <c r="D19" s="117"/>
      <c r="E19" s="117"/>
      <c r="F19" s="117"/>
      <c r="G19" s="118"/>
      <c r="H19" s="119">
        <f t="shared" si="1"/>
        <v>0</v>
      </c>
      <c r="I19" s="120"/>
      <c r="J19" s="120"/>
    </row>
    <row r="20" spans="1:10" ht="11.25" customHeight="1">
      <c r="A20" s="121" t="s">
        <v>145</v>
      </c>
      <c r="B20" s="116"/>
      <c r="C20" s="117"/>
      <c r="D20" s="117"/>
      <c r="E20" s="117"/>
      <c r="F20" s="117"/>
      <c r="G20" s="118"/>
      <c r="H20" s="119">
        <f t="shared" si="1"/>
        <v>0</v>
      </c>
      <c r="I20" s="120"/>
      <c r="J20" s="120"/>
    </row>
    <row r="21" spans="1:10" ht="11.25" customHeight="1">
      <c r="A21" s="121" t="s">
        <v>146</v>
      </c>
      <c r="B21" s="116"/>
      <c r="C21" s="117"/>
      <c r="D21" s="117"/>
      <c r="E21" s="117"/>
      <c r="F21" s="117"/>
      <c r="G21" s="118"/>
      <c r="H21" s="119">
        <f t="shared" si="1"/>
        <v>0</v>
      </c>
      <c r="I21" s="120"/>
      <c r="J21" s="120"/>
    </row>
    <row r="22" spans="1:10" ht="11.25" customHeight="1">
      <c r="A22" s="121" t="s">
        <v>147</v>
      </c>
      <c r="B22" s="116"/>
      <c r="C22" s="117"/>
      <c r="D22" s="117"/>
      <c r="E22" s="117"/>
      <c r="F22" s="117"/>
      <c r="G22" s="118"/>
      <c r="H22" s="119">
        <f t="shared" si="1"/>
        <v>0</v>
      </c>
      <c r="I22" s="120"/>
      <c r="J22" s="120"/>
    </row>
    <row r="23" spans="1:10" ht="11.25" customHeight="1">
      <c r="A23" s="121" t="s">
        <v>148</v>
      </c>
      <c r="B23" s="116"/>
      <c r="C23" s="117"/>
      <c r="D23" s="117"/>
      <c r="E23" s="117"/>
      <c r="F23" s="117"/>
      <c r="G23" s="118"/>
      <c r="H23" s="119">
        <f t="shared" si="1"/>
        <v>0</v>
      </c>
      <c r="I23" s="120"/>
      <c r="J23" s="120"/>
    </row>
    <row r="24" spans="1:10" ht="11.25" customHeight="1">
      <c r="A24" s="121" t="s">
        <v>149</v>
      </c>
      <c r="B24" s="116"/>
      <c r="C24" s="117"/>
      <c r="D24" s="117"/>
      <c r="E24" s="117"/>
      <c r="F24" s="117"/>
      <c r="G24" s="118"/>
      <c r="H24" s="119">
        <f t="shared" si="1"/>
        <v>0</v>
      </c>
      <c r="I24" s="120"/>
      <c r="J24" s="120"/>
    </row>
    <row r="25" spans="1:10" ht="11.25" customHeight="1">
      <c r="A25" s="121" t="s">
        <v>150</v>
      </c>
      <c r="B25" s="116"/>
      <c r="C25" s="117"/>
      <c r="D25" s="117"/>
      <c r="E25" s="117"/>
      <c r="F25" s="117"/>
      <c r="G25" s="118"/>
      <c r="H25" s="119">
        <f t="shared" si="1"/>
        <v>0</v>
      </c>
      <c r="I25" s="120"/>
      <c r="J25" s="120"/>
    </row>
    <row r="26" spans="1:10" ht="11.25" customHeight="1">
      <c r="A26" s="121" t="s">
        <v>151</v>
      </c>
      <c r="B26" s="116"/>
      <c r="C26" s="117"/>
      <c r="D26" s="117"/>
      <c r="E26" s="117"/>
      <c r="F26" s="117"/>
      <c r="G26" s="118"/>
      <c r="H26" s="119">
        <f t="shared" si="1"/>
        <v>0</v>
      </c>
      <c r="I26" s="120"/>
      <c r="J26" s="120"/>
    </row>
    <row r="27" spans="1:10" ht="11.25" customHeight="1">
      <c r="A27" s="121" t="s">
        <v>152</v>
      </c>
      <c r="B27" s="116"/>
      <c r="C27" s="117"/>
      <c r="D27" s="117"/>
      <c r="E27" s="117"/>
      <c r="F27" s="117"/>
      <c r="G27" s="118"/>
      <c r="H27" s="119">
        <f t="shared" si="1"/>
        <v>0</v>
      </c>
      <c r="I27" s="120"/>
      <c r="J27" s="120"/>
    </row>
    <row r="28" spans="1:10" ht="11.25" customHeight="1">
      <c r="A28" s="121" t="s">
        <v>153</v>
      </c>
      <c r="B28" s="116"/>
      <c r="C28" s="117"/>
      <c r="D28" s="117"/>
      <c r="E28" s="117"/>
      <c r="F28" s="117"/>
      <c r="G28" s="118"/>
      <c r="H28" s="119">
        <f t="shared" si="1"/>
        <v>0</v>
      </c>
      <c r="I28" s="120"/>
      <c r="J28" s="120"/>
    </row>
    <row r="29" spans="1:10" s="123" customFormat="1" ht="11.25" customHeight="1">
      <c r="A29" s="122" t="s">
        <v>154</v>
      </c>
      <c r="B29" s="113">
        <f aca="true" t="shared" si="2" ref="B29:J29">SUM(B30:B30)</f>
        <v>0</v>
      </c>
      <c r="C29" s="113">
        <f t="shared" si="2"/>
        <v>0</v>
      </c>
      <c r="D29" s="113">
        <f t="shared" si="2"/>
        <v>0</v>
      </c>
      <c r="E29" s="113">
        <f t="shared" si="2"/>
        <v>0</v>
      </c>
      <c r="F29" s="113">
        <f t="shared" si="2"/>
        <v>0</v>
      </c>
      <c r="G29" s="113">
        <f t="shared" si="2"/>
        <v>0</v>
      </c>
      <c r="H29" s="114">
        <f t="shared" si="2"/>
        <v>0</v>
      </c>
      <c r="I29" s="113">
        <f t="shared" si="2"/>
        <v>0</v>
      </c>
      <c r="J29" s="113">
        <f t="shared" si="2"/>
        <v>0</v>
      </c>
    </row>
    <row r="30" spans="1:10" s="123" customFormat="1" ht="11.25" customHeight="1">
      <c r="A30" s="124" t="s">
        <v>155</v>
      </c>
      <c r="B30" s="125"/>
      <c r="C30" s="125"/>
      <c r="D30" s="126"/>
      <c r="E30" s="126"/>
      <c r="F30" s="126"/>
      <c r="G30" s="127"/>
      <c r="H30" s="128"/>
      <c r="I30" s="120"/>
      <c r="J30" s="120"/>
    </row>
    <row r="31" spans="1:10" s="123" customFormat="1" ht="11.25" customHeight="1">
      <c r="A31" s="129" t="s">
        <v>156</v>
      </c>
      <c r="B31" s="130">
        <f aca="true" t="shared" si="3" ref="B31:J31">+B15+B29</f>
        <v>0</v>
      </c>
      <c r="C31" s="130">
        <f t="shared" si="3"/>
        <v>0</v>
      </c>
      <c r="D31" s="130">
        <f t="shared" si="3"/>
        <v>0</v>
      </c>
      <c r="E31" s="130">
        <f t="shared" si="3"/>
        <v>0</v>
      </c>
      <c r="F31" s="130">
        <f t="shared" si="3"/>
        <v>0</v>
      </c>
      <c r="G31" s="130">
        <f t="shared" si="3"/>
        <v>0</v>
      </c>
      <c r="H31" s="131">
        <f t="shared" si="3"/>
        <v>0</v>
      </c>
      <c r="I31" s="130">
        <f t="shared" si="3"/>
        <v>0</v>
      </c>
      <c r="J31" s="130">
        <f t="shared" si="3"/>
        <v>0</v>
      </c>
    </row>
    <row r="32" spans="1:10" ht="11.25" customHeight="1">
      <c r="A32" s="238" t="s">
        <v>60</v>
      </c>
      <c r="B32" s="238"/>
      <c r="C32" s="238"/>
      <c r="D32" s="238"/>
      <c r="E32" s="238"/>
      <c r="F32" s="238"/>
      <c r="G32" s="238"/>
      <c r="H32" s="238"/>
      <c r="I32" s="238"/>
      <c r="J32" s="238"/>
    </row>
    <row r="33" spans="1:10" ht="11.25" customHeight="1">
      <c r="A33" s="239" t="s">
        <v>62</v>
      </c>
      <c r="B33" s="239"/>
      <c r="C33" s="239"/>
      <c r="D33" s="239"/>
      <c r="E33" s="239"/>
      <c r="F33" s="239"/>
      <c r="G33" s="239"/>
      <c r="H33" s="239"/>
      <c r="I33" s="239"/>
      <c r="J33" s="239"/>
    </row>
    <row r="34" spans="1:8" ht="14.25" customHeight="1">
      <c r="A34" s="132" t="s">
        <v>157</v>
      </c>
      <c r="B34" s="133"/>
      <c r="C34" s="79"/>
      <c r="D34" s="79"/>
      <c r="E34" s="79"/>
      <c r="F34" s="79"/>
      <c r="G34" s="79"/>
      <c r="H34" s="79"/>
    </row>
  </sheetData>
  <sheetProtection password="F3B6" sheet="1"/>
  <mergeCells count="21">
    <mergeCell ref="A7:H7"/>
    <mergeCell ref="C11:F11"/>
    <mergeCell ref="G11:G13"/>
    <mergeCell ref="H11:H13"/>
    <mergeCell ref="I11:I14"/>
    <mergeCell ref="J11:J14"/>
    <mergeCell ref="A1:H1"/>
    <mergeCell ref="A2:H2"/>
    <mergeCell ref="A3:J3"/>
    <mergeCell ref="A4:J4"/>
    <mergeCell ref="A6:H6"/>
    <mergeCell ref="C12:D12"/>
    <mergeCell ref="E12:E13"/>
    <mergeCell ref="F12:F13"/>
    <mergeCell ref="A32:J32"/>
    <mergeCell ref="A33:J33"/>
    <mergeCell ref="A8:J8"/>
    <mergeCell ref="A9:H9"/>
    <mergeCell ref="A10:C10"/>
    <mergeCell ref="A11:A14"/>
    <mergeCell ref="B11:B13"/>
  </mergeCells>
  <printOptions horizontalCentered="1" verticalCentered="1"/>
  <pageMargins left="0" right="0" top="0" bottom="0" header="0.5118110236220472" footer="0.5118110236220472"/>
  <pageSetup fitToHeight="1" fitToWidth="1"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J31"/>
  <sheetViews>
    <sheetView showGridLines="0" view="pageBreakPreview" zoomScaleNormal="90" zoomScaleSheetLayoutView="100" zoomScalePageLayoutView="0" workbookViewId="0" topLeftCell="B1">
      <selection activeCell="G13" sqref="G13"/>
    </sheetView>
  </sheetViews>
  <sheetFormatPr defaultColWidth="9.00390625" defaultRowHeight="11.25" customHeight="1"/>
  <cols>
    <col min="1" max="1" width="53.8515625" style="102" customWidth="1"/>
    <col min="2" max="2" width="16.421875" style="102" customWidth="1"/>
    <col min="3" max="6" width="12.57421875" style="102" customWidth="1"/>
    <col min="7" max="7" width="13.8515625" style="102" customWidth="1"/>
    <col min="8" max="8" width="19.57421875" style="102" customWidth="1"/>
    <col min="9" max="9" width="14.57421875" style="102" customWidth="1"/>
    <col min="10" max="10" width="16.421875" style="102" customWidth="1"/>
    <col min="11" max="16384" width="9.00390625" style="102" customWidth="1"/>
  </cols>
  <sheetData>
    <row r="1" spans="1:8" ht="15.75" customHeight="1">
      <c r="A1" s="245" t="s">
        <v>158</v>
      </c>
      <c r="B1" s="245"/>
      <c r="C1" s="245"/>
      <c r="D1" s="245"/>
      <c r="E1" s="245"/>
      <c r="F1" s="245"/>
      <c r="G1" s="245"/>
      <c r="H1" s="245"/>
    </row>
    <row r="2" spans="1:8" ht="11.25" customHeight="1">
      <c r="A2" s="246"/>
      <c r="B2" s="246"/>
      <c r="C2" s="246"/>
      <c r="D2" s="246"/>
      <c r="E2" s="246"/>
      <c r="F2" s="246"/>
      <c r="G2" s="246"/>
      <c r="H2" s="246"/>
    </row>
    <row r="3" spans="1:10" ht="11.25" customHeight="1">
      <c r="A3" s="240" t="str">
        <f>+'Informações Iniciais'!A1</f>
        <v>CAMARA MUNICIPAL DE BURITICUPU</v>
      </c>
      <c r="B3" s="240"/>
      <c r="C3" s="240"/>
      <c r="D3" s="240"/>
      <c r="E3" s="240"/>
      <c r="F3" s="240"/>
      <c r="G3" s="240"/>
      <c r="H3" s="240"/>
      <c r="I3" s="240"/>
      <c r="J3" s="240"/>
    </row>
    <row r="4" spans="1:10" ht="11.25" customHeight="1">
      <c r="A4" s="251" t="s">
        <v>159</v>
      </c>
      <c r="B4" s="251"/>
      <c r="C4" s="251"/>
      <c r="D4" s="251"/>
      <c r="E4" s="251"/>
      <c r="F4" s="251"/>
      <c r="G4" s="251"/>
      <c r="H4" s="251"/>
      <c r="I4" s="251"/>
      <c r="J4" s="251"/>
    </row>
    <row r="5" spans="1:8" ht="11.25" customHeight="1">
      <c r="A5" s="104" t="s">
        <v>0</v>
      </c>
      <c r="B5" s="104"/>
      <c r="C5" s="104"/>
      <c r="D5" s="104"/>
      <c r="E5" s="104"/>
      <c r="F5" s="104"/>
      <c r="G5" s="104"/>
      <c r="H5" s="104"/>
    </row>
    <row r="6" spans="1:8" ht="11.25" customHeight="1">
      <c r="A6" s="247" t="s">
        <v>122</v>
      </c>
      <c r="B6" s="247"/>
      <c r="C6" s="247"/>
      <c r="D6" s="247"/>
      <c r="E6" s="247"/>
      <c r="F6" s="247"/>
      <c r="G6" s="247"/>
      <c r="H6" s="247"/>
    </row>
    <row r="7" spans="1:10" ht="11.25" customHeight="1">
      <c r="A7" s="240" t="str">
        <f>+'Informações Iniciais'!A5</f>
        <v>3º Quadrimestre de 2018</v>
      </c>
      <c r="B7" s="240"/>
      <c r="C7" s="240"/>
      <c r="D7" s="240"/>
      <c r="E7" s="240"/>
      <c r="F7" s="240"/>
      <c r="G7" s="240"/>
      <c r="H7" s="240"/>
      <c r="I7" s="240"/>
      <c r="J7" s="240"/>
    </row>
    <row r="8" spans="1:8" ht="11.25" customHeight="1">
      <c r="A8" s="241"/>
      <c r="B8" s="241"/>
      <c r="C8" s="241"/>
      <c r="D8" s="241"/>
      <c r="E8" s="241"/>
      <c r="F8" s="241"/>
      <c r="G8" s="241"/>
      <c r="H8" s="241"/>
    </row>
    <row r="9" spans="1:10" ht="11.25" customHeight="1">
      <c r="A9" s="242" t="s">
        <v>123</v>
      </c>
      <c r="B9" s="242"/>
      <c r="C9" s="242"/>
      <c r="D9" s="103"/>
      <c r="E9" s="103"/>
      <c r="F9" s="103"/>
      <c r="J9" s="105">
        <v>1</v>
      </c>
    </row>
    <row r="10" spans="1:10" ht="21.75" customHeight="1">
      <c r="A10" s="243" t="s">
        <v>124</v>
      </c>
      <c r="B10" s="237" t="s">
        <v>125</v>
      </c>
      <c r="C10" s="236" t="s">
        <v>126</v>
      </c>
      <c r="D10" s="236"/>
      <c r="E10" s="236"/>
      <c r="F10" s="236"/>
      <c r="G10" s="237" t="s">
        <v>160</v>
      </c>
      <c r="H10" s="244" t="s">
        <v>128</v>
      </c>
      <c r="I10" s="236" t="s">
        <v>129</v>
      </c>
      <c r="J10" s="236" t="s">
        <v>130</v>
      </c>
    </row>
    <row r="11" spans="1:10" ht="33.75" customHeight="1">
      <c r="A11" s="243"/>
      <c r="B11" s="237"/>
      <c r="C11" s="236" t="s">
        <v>131</v>
      </c>
      <c r="D11" s="236"/>
      <c r="E11" s="237" t="s">
        <v>132</v>
      </c>
      <c r="F11" s="237" t="s">
        <v>133</v>
      </c>
      <c r="G11" s="237"/>
      <c r="H11" s="244"/>
      <c r="I11" s="236"/>
      <c r="J11" s="236"/>
    </row>
    <row r="12" spans="1:10" ht="33.75" customHeight="1">
      <c r="A12" s="243"/>
      <c r="B12" s="237"/>
      <c r="C12" s="107" t="s">
        <v>134</v>
      </c>
      <c r="D12" s="107" t="s">
        <v>135</v>
      </c>
      <c r="E12" s="237"/>
      <c r="F12" s="237"/>
      <c r="G12" s="237"/>
      <c r="H12" s="244"/>
      <c r="I12" s="236"/>
      <c r="J12" s="236"/>
    </row>
    <row r="13" spans="1:10" ht="15.75" customHeight="1">
      <c r="A13" s="243"/>
      <c r="B13" s="108" t="s">
        <v>36</v>
      </c>
      <c r="C13" s="109" t="s">
        <v>37</v>
      </c>
      <c r="D13" s="109" t="s">
        <v>136</v>
      </c>
      <c r="E13" s="109" t="s">
        <v>137</v>
      </c>
      <c r="F13" s="110" t="s">
        <v>138</v>
      </c>
      <c r="G13" s="111" t="s">
        <v>82</v>
      </c>
      <c r="H13" s="106" t="s">
        <v>139</v>
      </c>
      <c r="I13" s="236"/>
      <c r="J13" s="236"/>
    </row>
    <row r="14" spans="1:10" ht="11.25" customHeight="1">
      <c r="A14" s="112" t="s">
        <v>161</v>
      </c>
      <c r="B14" s="113">
        <f aca="true" t="shared" si="0" ref="B14:J14">SUM(B15:B24)</f>
        <v>0</v>
      </c>
      <c r="C14" s="113">
        <f t="shared" si="0"/>
        <v>0</v>
      </c>
      <c r="D14" s="113">
        <f t="shared" si="0"/>
        <v>0</v>
      </c>
      <c r="E14" s="113">
        <f t="shared" si="0"/>
        <v>0</v>
      </c>
      <c r="F14" s="113">
        <f t="shared" si="0"/>
        <v>0</v>
      </c>
      <c r="G14" s="113">
        <f t="shared" si="0"/>
        <v>0</v>
      </c>
      <c r="H14" s="114">
        <f t="shared" si="0"/>
        <v>0</v>
      </c>
      <c r="I14" s="113">
        <f t="shared" si="0"/>
        <v>0</v>
      </c>
      <c r="J14" s="113">
        <f t="shared" si="0"/>
        <v>0</v>
      </c>
    </row>
    <row r="15" spans="1:10" ht="11.25" customHeight="1">
      <c r="A15" s="134" t="s">
        <v>141</v>
      </c>
      <c r="B15" s="116"/>
      <c r="C15" s="117"/>
      <c r="D15" s="117"/>
      <c r="E15" s="117"/>
      <c r="F15" s="117"/>
      <c r="G15" s="118"/>
      <c r="H15" s="119">
        <f aca="true" t="shared" si="1" ref="H15:H24">+B15-C15-D15-E15-F15-G15</f>
        <v>0</v>
      </c>
      <c r="I15" s="120"/>
      <c r="J15" s="120"/>
    </row>
    <row r="16" spans="1:10" ht="11.25" customHeight="1">
      <c r="A16" s="135" t="s">
        <v>142</v>
      </c>
      <c r="B16" s="116"/>
      <c r="C16" s="117"/>
      <c r="D16" s="117"/>
      <c r="E16" s="117"/>
      <c r="F16" s="117"/>
      <c r="G16" s="118"/>
      <c r="H16" s="119">
        <f t="shared" si="1"/>
        <v>0</v>
      </c>
      <c r="I16" s="120"/>
      <c r="J16" s="120"/>
    </row>
    <row r="17" spans="1:10" ht="11.25" customHeight="1">
      <c r="A17" s="135" t="s">
        <v>143</v>
      </c>
      <c r="B17" s="116"/>
      <c r="C17" s="117"/>
      <c r="D17" s="117"/>
      <c r="E17" s="117"/>
      <c r="F17" s="117"/>
      <c r="G17" s="118"/>
      <c r="H17" s="119">
        <f t="shared" si="1"/>
        <v>0</v>
      </c>
      <c r="I17" s="120"/>
      <c r="J17" s="120"/>
    </row>
    <row r="18" spans="1:10" ht="11.25" customHeight="1">
      <c r="A18" s="135" t="s">
        <v>144</v>
      </c>
      <c r="B18" s="116"/>
      <c r="C18" s="117"/>
      <c r="D18" s="117"/>
      <c r="E18" s="117"/>
      <c r="F18" s="117"/>
      <c r="G18" s="118"/>
      <c r="H18" s="119">
        <f t="shared" si="1"/>
        <v>0</v>
      </c>
      <c r="I18" s="120"/>
      <c r="J18" s="120"/>
    </row>
    <row r="19" spans="1:10" ht="11.25" customHeight="1">
      <c r="A19" s="121" t="s">
        <v>145</v>
      </c>
      <c r="B19" s="116"/>
      <c r="C19" s="117"/>
      <c r="D19" s="117"/>
      <c r="E19" s="117"/>
      <c r="F19" s="117"/>
      <c r="G19" s="118"/>
      <c r="H19" s="119">
        <f t="shared" si="1"/>
        <v>0</v>
      </c>
      <c r="I19" s="120"/>
      <c r="J19" s="120"/>
    </row>
    <row r="20" spans="1:10" ht="11.25" customHeight="1">
      <c r="A20" s="135" t="s">
        <v>146</v>
      </c>
      <c r="B20" s="116"/>
      <c r="C20" s="117"/>
      <c r="D20" s="117"/>
      <c r="E20" s="117"/>
      <c r="F20" s="117"/>
      <c r="G20" s="118"/>
      <c r="H20" s="119">
        <f t="shared" si="1"/>
        <v>0</v>
      </c>
      <c r="I20" s="120"/>
      <c r="J20" s="120"/>
    </row>
    <row r="21" spans="1:10" ht="11.25" customHeight="1">
      <c r="A21" s="135" t="s">
        <v>147</v>
      </c>
      <c r="B21" s="116"/>
      <c r="C21" s="117"/>
      <c r="D21" s="117"/>
      <c r="E21" s="117"/>
      <c r="F21" s="117"/>
      <c r="G21" s="118"/>
      <c r="H21" s="119">
        <f t="shared" si="1"/>
        <v>0</v>
      </c>
      <c r="I21" s="120"/>
      <c r="J21" s="120"/>
    </row>
    <row r="22" spans="1:10" ht="11.25" customHeight="1">
      <c r="A22" s="135" t="s">
        <v>151</v>
      </c>
      <c r="B22" s="116"/>
      <c r="C22" s="117"/>
      <c r="D22" s="117"/>
      <c r="E22" s="117"/>
      <c r="F22" s="117"/>
      <c r="G22" s="118"/>
      <c r="H22" s="119">
        <f t="shared" si="1"/>
        <v>0</v>
      </c>
      <c r="I22" s="120"/>
      <c r="J22" s="120"/>
    </row>
    <row r="23" spans="1:10" ht="11.25" customHeight="1">
      <c r="A23" s="135" t="s">
        <v>152</v>
      </c>
      <c r="B23" s="116"/>
      <c r="C23" s="117"/>
      <c r="D23" s="117"/>
      <c r="E23" s="117"/>
      <c r="F23" s="117"/>
      <c r="G23" s="118"/>
      <c r="H23" s="119">
        <f t="shared" si="1"/>
        <v>0</v>
      </c>
      <c r="I23" s="120"/>
      <c r="J23" s="120"/>
    </row>
    <row r="24" spans="1:10" ht="11.25" customHeight="1">
      <c r="A24" s="135" t="s">
        <v>153</v>
      </c>
      <c r="B24" s="116"/>
      <c r="C24" s="117"/>
      <c r="D24" s="117"/>
      <c r="E24" s="117"/>
      <c r="F24" s="117"/>
      <c r="G24" s="118"/>
      <c r="H24" s="119">
        <f t="shared" si="1"/>
        <v>0</v>
      </c>
      <c r="I24" s="120"/>
      <c r="J24" s="120"/>
    </row>
    <row r="25" spans="1:10" s="123" customFormat="1" ht="11.25" customHeight="1">
      <c r="A25" s="122" t="s">
        <v>162</v>
      </c>
      <c r="B25" s="113">
        <f aca="true" t="shared" si="2" ref="B25:J25">SUM(B26:B26)</f>
        <v>0</v>
      </c>
      <c r="C25" s="113">
        <f t="shared" si="2"/>
        <v>0</v>
      </c>
      <c r="D25" s="113">
        <f t="shared" si="2"/>
        <v>0</v>
      </c>
      <c r="E25" s="113">
        <f t="shared" si="2"/>
        <v>0</v>
      </c>
      <c r="F25" s="113">
        <f t="shared" si="2"/>
        <v>0</v>
      </c>
      <c r="G25" s="113">
        <f t="shared" si="2"/>
        <v>0</v>
      </c>
      <c r="H25" s="114">
        <f t="shared" si="2"/>
        <v>0</v>
      </c>
      <c r="I25" s="113">
        <f t="shared" si="2"/>
        <v>0</v>
      </c>
      <c r="J25" s="113">
        <f t="shared" si="2"/>
        <v>0</v>
      </c>
    </row>
    <row r="26" spans="1:10" s="123" customFormat="1" ht="11.25" customHeight="1">
      <c r="A26" s="124" t="s">
        <v>155</v>
      </c>
      <c r="B26" s="125"/>
      <c r="C26" s="125"/>
      <c r="D26" s="126"/>
      <c r="E26" s="126"/>
      <c r="F26" s="126"/>
      <c r="G26" s="127"/>
      <c r="H26" s="128"/>
      <c r="I26" s="120"/>
      <c r="J26" s="120"/>
    </row>
    <row r="27" spans="1:10" s="123" customFormat="1" ht="11.25" customHeight="1">
      <c r="A27" s="122" t="s">
        <v>163</v>
      </c>
      <c r="B27" s="113">
        <f aca="true" t="shared" si="3" ref="B27:J27">SUM(B28:B28)</f>
        <v>0</v>
      </c>
      <c r="C27" s="113">
        <f t="shared" si="3"/>
        <v>0</v>
      </c>
      <c r="D27" s="113">
        <f t="shared" si="3"/>
        <v>0</v>
      </c>
      <c r="E27" s="113">
        <f t="shared" si="3"/>
        <v>0</v>
      </c>
      <c r="F27" s="113">
        <f t="shared" si="3"/>
        <v>0</v>
      </c>
      <c r="G27" s="113">
        <f t="shared" si="3"/>
        <v>0</v>
      </c>
      <c r="H27" s="114">
        <f t="shared" si="3"/>
        <v>0</v>
      </c>
      <c r="I27" s="113">
        <f t="shared" si="3"/>
        <v>0</v>
      </c>
      <c r="J27" s="113">
        <f t="shared" si="3"/>
        <v>0</v>
      </c>
    </row>
    <row r="28" spans="1:10" s="123" customFormat="1" ht="11.25" customHeight="1">
      <c r="A28" s="124" t="s">
        <v>164</v>
      </c>
      <c r="B28" s="125"/>
      <c r="C28" s="125"/>
      <c r="D28" s="126"/>
      <c r="E28" s="126"/>
      <c r="F28" s="126"/>
      <c r="G28" s="127"/>
      <c r="H28" s="128"/>
      <c r="I28" s="120"/>
      <c r="J28" s="120"/>
    </row>
    <row r="29" spans="1:10" s="123" customFormat="1" ht="11.25" customHeight="1">
      <c r="A29" s="129" t="s">
        <v>165</v>
      </c>
      <c r="B29" s="130">
        <f aca="true" t="shared" si="4" ref="B29:J29">+B14+B25+B27</f>
        <v>0</v>
      </c>
      <c r="C29" s="130">
        <f t="shared" si="4"/>
        <v>0</v>
      </c>
      <c r="D29" s="130">
        <f t="shared" si="4"/>
        <v>0</v>
      </c>
      <c r="E29" s="130">
        <f t="shared" si="4"/>
        <v>0</v>
      </c>
      <c r="F29" s="130">
        <f t="shared" si="4"/>
        <v>0</v>
      </c>
      <c r="G29" s="130">
        <f t="shared" si="4"/>
        <v>0</v>
      </c>
      <c r="H29" s="130">
        <f t="shared" si="4"/>
        <v>0</v>
      </c>
      <c r="I29" s="130">
        <f t="shared" si="4"/>
        <v>0</v>
      </c>
      <c r="J29" s="130">
        <f t="shared" si="4"/>
        <v>0</v>
      </c>
    </row>
    <row r="30" spans="1:10" ht="11.25" customHeight="1">
      <c r="A30" s="250" t="s">
        <v>60</v>
      </c>
      <c r="B30" s="250"/>
      <c r="C30" s="250"/>
      <c r="D30" s="250"/>
      <c r="E30" s="250"/>
      <c r="F30" s="250"/>
      <c r="G30" s="250"/>
      <c r="H30" s="250"/>
      <c r="I30" s="250"/>
      <c r="J30" s="250"/>
    </row>
    <row r="31" spans="1:10" ht="11.25" customHeight="1">
      <c r="A31" s="249" t="s">
        <v>62</v>
      </c>
      <c r="B31" s="249"/>
      <c r="C31" s="249"/>
      <c r="D31" s="249"/>
      <c r="E31" s="249"/>
      <c r="F31" s="249"/>
      <c r="G31" s="249"/>
      <c r="H31" s="249"/>
      <c r="I31" s="249"/>
      <c r="J31" s="249"/>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480314960629921" right="0.7480314960629921" top="0.984251968503937" bottom="0.984251968503937" header="0.5118110236220472" footer="0.5118110236220472"/>
  <pageSetup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showGridLines="0" view="pageBreakPreview" zoomScale="60" zoomScalePageLayoutView="0" workbookViewId="0" topLeftCell="A1">
      <selection activeCell="B13" sqref="B13:C13"/>
    </sheetView>
  </sheetViews>
  <sheetFormatPr defaultColWidth="9.00390625" defaultRowHeight="11.25" customHeight="1"/>
  <cols>
    <col min="1" max="1" width="63.00390625" style="68" customWidth="1"/>
    <col min="2" max="2" width="32.421875" style="68" customWidth="1"/>
    <col min="3" max="3" width="40.421875" style="68" customWidth="1"/>
    <col min="4" max="4" width="9.00390625" style="68" customWidth="1"/>
    <col min="5" max="5" width="9.140625" style="68" bestFit="1" customWidth="1"/>
    <col min="6" max="6" width="11.140625" style="68" bestFit="1" customWidth="1"/>
    <col min="7" max="16384" width="9.00390625" style="68" customWidth="1"/>
  </cols>
  <sheetData>
    <row r="1" ht="15.75" customHeight="1">
      <c r="A1" s="136" t="s">
        <v>166</v>
      </c>
    </row>
    <row r="2" ht="11.25" customHeight="1">
      <c r="A2" s="123"/>
    </row>
    <row r="3" spans="1:3" ht="11.25" customHeight="1">
      <c r="A3" s="233" t="str">
        <f>+'Informações Iniciais'!A1</f>
        <v>CAMARA MUNICIPAL DE BURITICUPU</v>
      </c>
      <c r="B3" s="233"/>
      <c r="C3" s="233"/>
    </row>
    <row r="4" spans="1:3" ht="11.25" customHeight="1">
      <c r="A4" s="233" t="str">
        <f>+'Informações Iniciais'!A2</f>
        <v>PODER LEGISLATIVO</v>
      </c>
      <c r="B4" s="233"/>
      <c r="C4" s="233"/>
    </row>
    <row r="5" spans="1:3" ht="11.25" customHeight="1">
      <c r="A5" s="233" t="s">
        <v>0</v>
      </c>
      <c r="B5" s="233"/>
      <c r="C5" s="233"/>
    </row>
    <row r="6" spans="1:3" s="69" customFormat="1" ht="11.25" customHeight="1">
      <c r="A6" s="234" t="s">
        <v>167</v>
      </c>
      <c r="B6" s="234"/>
      <c r="C6" s="234"/>
    </row>
    <row r="7" spans="1:3" s="69" customFormat="1" ht="11.25" customHeight="1">
      <c r="A7" s="233" t="s">
        <v>27</v>
      </c>
      <c r="B7" s="233"/>
      <c r="C7" s="233"/>
    </row>
    <row r="8" spans="1:3" s="69" customFormat="1" ht="11.25" customHeight="1">
      <c r="A8" s="233" t="str">
        <f>+'Informações Iniciais'!A5</f>
        <v>3º Quadrimestre de 2018</v>
      </c>
      <c r="B8" s="233"/>
      <c r="C8" s="233"/>
    </row>
    <row r="9" spans="1:3" ht="11.25" customHeight="1">
      <c r="A9" s="7"/>
      <c r="B9" s="7"/>
      <c r="C9" s="7"/>
    </row>
    <row r="10" spans="1:3" ht="11.25" customHeight="1">
      <c r="A10" s="68" t="s">
        <v>168</v>
      </c>
      <c r="C10" s="71">
        <v>1</v>
      </c>
    </row>
    <row r="11" spans="1:3" ht="11.25" customHeight="1">
      <c r="A11" s="137" t="s">
        <v>169</v>
      </c>
      <c r="B11" s="253" t="s">
        <v>170</v>
      </c>
      <c r="C11" s="253"/>
    </row>
    <row r="12" spans="1:3" ht="11.25" customHeight="1">
      <c r="A12" s="139" t="s">
        <v>171</v>
      </c>
      <c r="B12" s="254">
        <f>'Anexo 1 - 12M Pessoal'!F36</f>
        <v>176826290.17</v>
      </c>
      <c r="C12" s="254"/>
    </row>
    <row r="13" spans="1:3" ht="11.25" customHeight="1">
      <c r="A13" s="140" t="s">
        <v>172</v>
      </c>
      <c r="B13" s="255"/>
      <c r="C13" s="255"/>
    </row>
    <row r="14" ht="11.25" customHeight="1">
      <c r="C14" s="71"/>
    </row>
    <row r="15" spans="1:3" ht="11.25" customHeight="1">
      <c r="A15" s="141" t="s">
        <v>30</v>
      </c>
      <c r="B15" s="142" t="s">
        <v>50</v>
      </c>
      <c r="C15" s="138" t="s">
        <v>51</v>
      </c>
    </row>
    <row r="16" spans="1:3" ht="11.25" customHeight="1">
      <c r="A16" s="143" t="s">
        <v>173</v>
      </c>
      <c r="B16" s="144">
        <f>IF(B$12="",0,IF(B$12=0,0,+'Anexo 1 - 12M Pessoal'!F39))</f>
        <v>2229419.8200000003</v>
      </c>
      <c r="C16" s="145">
        <f>IF(B$12="",0,IF(B$12=0,0,+B16/B$12))</f>
        <v>0.012607965805631314</v>
      </c>
    </row>
    <row r="17" spans="1:3" ht="11.25" customHeight="1">
      <c r="A17" s="143" t="s">
        <v>174</v>
      </c>
      <c r="B17" s="146">
        <f>+'Anexo 1 - 12M Pessoal'!F40</f>
        <v>10609577.41</v>
      </c>
      <c r="C17" s="145">
        <f>IF(B$12="",0,IF(B$12=0,0,+B17/B$12))</f>
        <v>0.05999999999886895</v>
      </c>
    </row>
    <row r="18" spans="1:3" ht="11.25" customHeight="1">
      <c r="A18" s="147" t="s">
        <v>175</v>
      </c>
      <c r="B18" s="148">
        <f>+'Anexo 1 - 12M Pessoal'!F41</f>
        <v>10079098.5395</v>
      </c>
      <c r="C18" s="145">
        <f>IF(B$12="",0,IF(B$12=0,0,+B18/B$12))</f>
        <v>0.0569999999989255</v>
      </c>
    </row>
    <row r="19" spans="1:3" ht="11.25" customHeight="1">
      <c r="A19" s="79"/>
      <c r="B19" s="79"/>
      <c r="C19" s="79"/>
    </row>
    <row r="20" spans="1:3" ht="11.25" customHeight="1">
      <c r="A20" s="141" t="s">
        <v>176</v>
      </c>
      <c r="B20" s="142" t="s">
        <v>50</v>
      </c>
      <c r="C20" s="138" t="s">
        <v>51</v>
      </c>
    </row>
    <row r="21" spans="1:6" ht="11.25" customHeight="1">
      <c r="A21" s="143" t="s">
        <v>177</v>
      </c>
      <c r="B21" s="144" t="e">
        <f>IF(F$21=FALSE,"",IF(E$21=1,#REF!,IF(E$21=2,#REF!,#REF!)))</f>
        <v>#REF!</v>
      </c>
      <c r="C21" s="145" t="e">
        <f>IF(B$12="",0,IF(B$12=0,0,+B21/B$12))</f>
        <v>#REF!</v>
      </c>
      <c r="D21" s="149" t="str">
        <f>'Informações Iniciais'!A5</f>
        <v>3º Quadrimestre de 2018</v>
      </c>
      <c r="E21" s="149">
        <f>LEFT(D21,1)*1</f>
        <v>3</v>
      </c>
      <c r="F21" s="149" t="b">
        <f>ISNUMBER(E21)</f>
        <v>1</v>
      </c>
    </row>
    <row r="22" spans="1:3" ht="11.25" customHeight="1">
      <c r="A22" s="147" t="s">
        <v>178</v>
      </c>
      <c r="B22" s="148" t="e">
        <f>IF(F21=FALSE,"",IF(E21=1,#REF!,IF(E21=2,#REF!,#REF!)))</f>
        <v>#REF!</v>
      </c>
      <c r="C22" s="145" t="e">
        <f>IF(B$12="",0,IF(B$12=0,0,+B22/B$12))</f>
        <v>#REF!</v>
      </c>
    </row>
    <row r="23" spans="1:3" ht="11.25" customHeight="1">
      <c r="A23" s="79"/>
      <c r="B23" s="79"/>
      <c r="C23" s="79"/>
    </row>
    <row r="24" spans="1:3" ht="11.25" customHeight="1">
      <c r="A24" s="141" t="s">
        <v>179</v>
      </c>
      <c r="B24" s="150" t="s">
        <v>50</v>
      </c>
      <c r="C24" s="138" t="s">
        <v>51</v>
      </c>
    </row>
    <row r="25" spans="1:3" ht="11.25" customHeight="1">
      <c r="A25" s="79" t="s">
        <v>180</v>
      </c>
      <c r="B25" s="144" t="e">
        <f>IF(F$21=FALSE,"",IF(E$21=1,#REF!,IF(E$21=2,#REF!,#REF!)))</f>
        <v>#REF!</v>
      </c>
      <c r="C25" s="145" t="e">
        <f>IF(B$12="",0,IF(B$12=0,0,+B25/B$12))</f>
        <v>#REF!</v>
      </c>
    </row>
    <row r="26" spans="1:3" ht="11.25" customHeight="1">
      <c r="A26" s="151" t="s">
        <v>178</v>
      </c>
      <c r="B26" s="148" t="e">
        <f>IF(F$21=FALSE,"",IF(E$21=1,#REF!,IF(E$21=2,#REF!,#REF!)))</f>
        <v>#REF!</v>
      </c>
      <c r="C26" s="145" t="e">
        <f>IF(B$12="",0,IF(B$12=0,0,+B26/B$12))</f>
        <v>#REF!</v>
      </c>
    </row>
    <row r="27" spans="1:3" ht="11.25" customHeight="1">
      <c r="A27" s="79"/>
      <c r="B27" s="79"/>
      <c r="C27" s="79"/>
    </row>
    <row r="28" spans="1:3" ht="11.25" customHeight="1">
      <c r="A28" s="141" t="s">
        <v>181</v>
      </c>
      <c r="B28" s="142" t="s">
        <v>50</v>
      </c>
      <c r="C28" s="138" t="s">
        <v>51</v>
      </c>
    </row>
    <row r="29" spans="1:3" ht="11.25" customHeight="1">
      <c r="A29" s="143" t="s">
        <v>182</v>
      </c>
      <c r="B29" s="152" t="e">
        <f>+#REF!</f>
        <v>#REF!</v>
      </c>
      <c r="C29" s="145" t="e">
        <f>IF(B$12="",0,IF(B$12=0,0,+B29/B$12))</f>
        <v>#REF!</v>
      </c>
    </row>
    <row r="30" spans="1:3" ht="11.25" customHeight="1">
      <c r="A30" s="143" t="s">
        <v>183</v>
      </c>
      <c r="B30" s="152" t="e">
        <f>+#REF!</f>
        <v>#REF!</v>
      </c>
      <c r="C30" s="145" t="e">
        <f>IF(B$12="",0,IF(B$12=0,0,+B30/B$12))</f>
        <v>#REF!</v>
      </c>
    </row>
    <row r="31" spans="1:3" ht="11.25" customHeight="1">
      <c r="A31" s="143" t="s">
        <v>184</v>
      </c>
      <c r="B31" s="152"/>
      <c r="C31" s="145">
        <f>IF(B$12="",0,IF(B$12=0,0,+B31/B$12))</f>
        <v>0</v>
      </c>
    </row>
    <row r="32" spans="1:3" ht="11.25" customHeight="1">
      <c r="A32" s="147" t="s">
        <v>185</v>
      </c>
      <c r="B32" s="153"/>
      <c r="C32" s="145">
        <f>IF(B$12="",0,IF(B$12=0,0,+B32/B$12))</f>
        <v>0</v>
      </c>
    </row>
    <row r="33" spans="1:3" ht="11.25" customHeight="1">
      <c r="A33" s="79"/>
      <c r="B33" s="79"/>
      <c r="C33" s="79"/>
    </row>
    <row r="34" spans="1:4" ht="11.25" customHeight="1">
      <c r="A34" s="229" t="s">
        <v>186</v>
      </c>
      <c r="B34" s="256" t="s">
        <v>187</v>
      </c>
      <c r="C34" s="256" t="s">
        <v>188</v>
      </c>
      <c r="D34" s="79"/>
    </row>
    <row r="35" spans="1:4" ht="27" customHeight="1">
      <c r="A35" s="229"/>
      <c r="B35" s="256"/>
      <c r="C35" s="256" t="s">
        <v>189</v>
      </c>
      <c r="D35" s="79"/>
    </row>
    <row r="36" spans="1:3" ht="11.25" customHeight="1">
      <c r="A36" s="154" t="s">
        <v>190</v>
      </c>
      <c r="B36" s="153"/>
      <c r="C36" s="155"/>
    </row>
    <row r="37" spans="1:3" ht="11.25" customHeight="1">
      <c r="A37" s="252" t="s">
        <v>60</v>
      </c>
      <c r="B37" s="252"/>
      <c r="C37" s="252"/>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110236220472" footer="0.5118110236220472"/>
  <pageSetup fitToHeight="1"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C32"/>
  <sheetViews>
    <sheetView tabSelected="1" view="pageBreakPreview" zoomScale="60" zoomScalePageLayoutView="0" workbookViewId="0" topLeftCell="A1">
      <selection activeCell="A32" sqref="A32:C32"/>
    </sheetView>
  </sheetViews>
  <sheetFormatPr defaultColWidth="9.00390625" defaultRowHeight="12.75"/>
  <cols>
    <col min="1" max="1" width="75.140625" style="156" customWidth="1"/>
    <col min="2" max="2" width="15.8515625" style="156" customWidth="1"/>
    <col min="3" max="4" width="14.140625" style="156" customWidth="1"/>
    <col min="5" max="5" width="15.28125" style="156" customWidth="1"/>
    <col min="6" max="7" width="9.00390625" style="156" customWidth="1"/>
    <col min="8" max="9" width="11.8515625" style="156" customWidth="1"/>
    <col min="10" max="10" width="6.421875" style="156" customWidth="1"/>
    <col min="11" max="11" width="2.8515625" style="156" customWidth="1"/>
    <col min="12" max="13" width="13.00390625" style="156" customWidth="1"/>
    <col min="14" max="14" width="7.8515625" style="156" customWidth="1"/>
    <col min="15" max="16384" width="9.00390625" style="156" customWidth="1"/>
  </cols>
  <sheetData>
    <row r="1" s="68" customFormat="1" ht="15.75" customHeight="1">
      <c r="A1" s="136" t="s">
        <v>191</v>
      </c>
    </row>
    <row r="2" s="68" customFormat="1" ht="11.25" customHeight="1">
      <c r="A2" s="123"/>
    </row>
    <row r="3" spans="1:3" s="68" customFormat="1" ht="11.25" customHeight="1">
      <c r="A3" s="233" t="str">
        <f>'Informações Iniciais'!A1</f>
        <v>CAMARA MUNICIPAL DE BURITICUPU</v>
      </c>
      <c r="B3" s="233"/>
      <c r="C3" s="233"/>
    </row>
    <row r="4" spans="1:3" s="68" customFormat="1" ht="11.25" customHeight="1">
      <c r="A4" s="233" t="str">
        <f>'Informações Iniciais'!A2</f>
        <v>PODER LEGISLATIVO</v>
      </c>
      <c r="B4" s="233"/>
      <c r="C4" s="233"/>
    </row>
    <row r="5" spans="1:3" s="68" customFormat="1" ht="11.25" customHeight="1">
      <c r="A5" s="233" t="s">
        <v>0</v>
      </c>
      <c r="B5" s="233"/>
      <c r="C5" s="233"/>
    </row>
    <row r="6" spans="1:3" s="69" customFormat="1" ht="11.25" customHeight="1">
      <c r="A6" s="234" t="s">
        <v>167</v>
      </c>
      <c r="B6" s="234"/>
      <c r="C6" s="234"/>
    </row>
    <row r="7" spans="1:3" s="69" customFormat="1" ht="11.25" customHeight="1">
      <c r="A7" s="233" t="s">
        <v>27</v>
      </c>
      <c r="B7" s="233"/>
      <c r="C7" s="233"/>
    </row>
    <row r="8" spans="1:3" s="69" customFormat="1" ht="11.25" customHeight="1">
      <c r="A8" s="235" t="str">
        <f>'Informações Iniciais'!A5</f>
        <v>3º Quadrimestre de 2018</v>
      </c>
      <c r="B8" s="235"/>
      <c r="C8" s="235"/>
    </row>
    <row r="9" spans="1:3" s="102" customFormat="1" ht="11.25" customHeight="1">
      <c r="A9" s="261"/>
      <c r="B9" s="261"/>
      <c r="C9" s="71"/>
    </row>
    <row r="10" spans="1:3" s="102" customFormat="1" ht="11.25" customHeight="1">
      <c r="A10" s="262" t="s">
        <v>192</v>
      </c>
      <c r="B10" s="262"/>
      <c r="C10" s="157" t="s">
        <v>50</v>
      </c>
    </row>
    <row r="11" spans="1:3" s="102" customFormat="1" ht="11.25" customHeight="1">
      <c r="A11" s="263" t="s">
        <v>193</v>
      </c>
      <c r="B11" s="263"/>
      <c r="C11" s="158">
        <v>0</v>
      </c>
    </row>
    <row r="12" spans="1:3" s="102" customFormat="1" ht="11.25" customHeight="1">
      <c r="A12" s="258" t="s">
        <v>194</v>
      </c>
      <c r="B12" s="258"/>
      <c r="C12" s="159">
        <v>0</v>
      </c>
    </row>
    <row r="13" spans="1:3" s="102" customFormat="1" ht="11.25" customHeight="1">
      <c r="A13" s="258" t="s">
        <v>195</v>
      </c>
      <c r="B13" s="258"/>
      <c r="C13" s="158">
        <v>0</v>
      </c>
    </row>
    <row r="14" spans="1:3" s="102" customFormat="1" ht="11.25" customHeight="1">
      <c r="A14" s="258" t="s">
        <v>196</v>
      </c>
      <c r="B14" s="258"/>
      <c r="C14" s="158">
        <v>0</v>
      </c>
    </row>
    <row r="15" spans="1:3" s="102" customFormat="1" ht="11.25" customHeight="1">
      <c r="A15" s="258" t="s">
        <v>197</v>
      </c>
      <c r="B15" s="258"/>
      <c r="C15" s="158">
        <v>0</v>
      </c>
    </row>
    <row r="16" spans="1:3" s="102" customFormat="1" ht="11.25" customHeight="1">
      <c r="A16" s="258" t="s">
        <v>198</v>
      </c>
      <c r="B16" s="258"/>
      <c r="C16" s="158">
        <v>0</v>
      </c>
    </row>
    <row r="17" spans="1:3" s="102" customFormat="1" ht="11.25" customHeight="1">
      <c r="A17" s="258" t="s">
        <v>199</v>
      </c>
      <c r="B17" s="258"/>
      <c r="C17" s="158">
        <v>0</v>
      </c>
    </row>
    <row r="18" spans="1:3" s="102" customFormat="1" ht="11.25" customHeight="1">
      <c r="A18" s="259" t="s">
        <v>200</v>
      </c>
      <c r="B18" s="160" t="s">
        <v>201</v>
      </c>
      <c r="C18" s="161">
        <v>0</v>
      </c>
    </row>
    <row r="19" spans="1:3" s="102" customFormat="1" ht="11.25" customHeight="1">
      <c r="A19" s="259"/>
      <c r="B19" s="162" t="s">
        <v>202</v>
      </c>
      <c r="C19" s="161">
        <v>0</v>
      </c>
    </row>
    <row r="20" spans="1:3" s="102" customFormat="1" ht="11.25" customHeight="1">
      <c r="A20" s="259"/>
      <c r="B20" s="163" t="s">
        <v>203</v>
      </c>
      <c r="C20" s="161">
        <v>0</v>
      </c>
    </row>
    <row r="21" spans="1:3" s="102" customFormat="1" ht="11.25" customHeight="1">
      <c r="A21" s="259"/>
      <c r="B21" s="162" t="s">
        <v>204</v>
      </c>
      <c r="C21" s="161">
        <v>0</v>
      </c>
    </row>
    <row r="22" spans="1:3" s="102" customFormat="1" ht="11.25" customHeight="1">
      <c r="A22" s="259"/>
      <c r="B22" s="163" t="s">
        <v>205</v>
      </c>
      <c r="C22" s="161">
        <v>0</v>
      </c>
    </row>
    <row r="23" spans="1:3" s="102" customFormat="1" ht="11.25" customHeight="1">
      <c r="A23" s="259"/>
      <c r="B23" s="162" t="s">
        <v>206</v>
      </c>
      <c r="C23" s="161">
        <v>0</v>
      </c>
    </row>
    <row r="24" spans="1:3" s="102" customFormat="1" ht="11.25" customHeight="1">
      <c r="A24" s="259"/>
      <c r="B24" s="163" t="s">
        <v>207</v>
      </c>
      <c r="C24" s="161">
        <v>0</v>
      </c>
    </row>
    <row r="25" spans="1:3" s="102" customFormat="1" ht="11.25" customHeight="1">
      <c r="A25" s="259"/>
      <c r="B25" s="162" t="s">
        <v>208</v>
      </c>
      <c r="C25" s="161">
        <v>0</v>
      </c>
    </row>
    <row r="26" spans="1:3" s="102" customFormat="1" ht="11.25" customHeight="1">
      <c r="A26" s="259"/>
      <c r="B26" s="163" t="s">
        <v>209</v>
      </c>
      <c r="C26" s="161">
        <v>0</v>
      </c>
    </row>
    <row r="27" spans="1:3" s="102" customFormat="1" ht="11.25" customHeight="1">
      <c r="A27" s="259"/>
      <c r="B27" s="162" t="s">
        <v>210</v>
      </c>
      <c r="C27" s="161">
        <v>0</v>
      </c>
    </row>
    <row r="28" spans="1:3" s="102" customFormat="1" ht="11.25" customHeight="1">
      <c r="A28" s="259"/>
      <c r="B28" s="163" t="s">
        <v>211</v>
      </c>
      <c r="C28" s="161">
        <v>0</v>
      </c>
    </row>
    <row r="29" spans="1:3" s="102" customFormat="1" ht="11.25" customHeight="1">
      <c r="A29" s="259"/>
      <c r="B29" s="164" t="s">
        <v>212</v>
      </c>
      <c r="C29" s="161">
        <v>0</v>
      </c>
    </row>
    <row r="30" spans="1:3" s="102" customFormat="1" ht="11.25" customHeight="1">
      <c r="A30" s="260" t="s">
        <v>213</v>
      </c>
      <c r="B30" s="260"/>
      <c r="C30" s="161">
        <v>0</v>
      </c>
    </row>
    <row r="31" spans="1:3" s="165" customFormat="1" ht="11.25" customHeight="1">
      <c r="A31" s="252" t="s">
        <v>60</v>
      </c>
      <c r="B31" s="252"/>
      <c r="C31" s="252"/>
    </row>
    <row r="32" spans="1:3" s="102" customFormat="1" ht="11.25" customHeight="1">
      <c r="A32" s="257" t="s">
        <v>214</v>
      </c>
      <c r="B32" s="257"/>
      <c r="C32" s="257"/>
    </row>
  </sheetData>
  <sheetProtection password="F3B6" sheet="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4015748031497" right="0.7874015748031497" top="1.062992125984252" bottom="1.062992125984252" header="0.7874015748031497" footer="0.7874015748031497"/>
  <pageSetup horizontalDpi="300" verticalDpi="300" orientation="portrait" paperSize="9" scale="80" r:id="rId1"/>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N227"/>
  <sheetViews>
    <sheetView zoomScalePageLayoutView="0" workbookViewId="0" topLeftCell="A55">
      <selection activeCell="A1" sqref="A1"/>
    </sheetView>
  </sheetViews>
  <sheetFormatPr defaultColWidth="8.8515625" defaultRowHeight="12.75" customHeight="1"/>
  <cols>
    <col min="1" max="1" width="8.8515625" style="0" customWidth="1"/>
    <col min="2" max="2" width="4.00390625" style="0" customWidth="1"/>
    <col min="3" max="3" width="8.421875" style="0" customWidth="1"/>
    <col min="4" max="4" width="6.8515625" style="0" customWidth="1"/>
    <col min="5" max="5" width="34.00390625" style="0" customWidth="1"/>
    <col min="6" max="6" width="13.57421875" style="0" customWidth="1"/>
    <col min="7" max="7" width="8.8515625" style="0" customWidth="1"/>
    <col min="8" max="8" width="4.00390625" style="0" customWidth="1"/>
    <col min="9" max="9" width="8.421875" style="0" customWidth="1"/>
    <col min="10" max="10" width="6.8515625" style="0" customWidth="1"/>
    <col min="11" max="11" width="34.00390625" style="0" customWidth="1"/>
    <col min="12" max="12" width="13.421875" style="0" customWidth="1"/>
    <col min="13" max="14" width="9.00390625" style="166" customWidth="1"/>
  </cols>
  <sheetData>
    <row r="1" ht="12.75" customHeight="1">
      <c r="A1" s="167" t="s">
        <v>215</v>
      </c>
    </row>
    <row r="3" ht="12.75" customHeight="1">
      <c r="B3" s="168" t="s">
        <v>216</v>
      </c>
    </row>
    <row r="4" ht="12.75" customHeight="1">
      <c r="B4" s="168"/>
    </row>
    <row r="5" spans="2:12" ht="23.25" customHeight="1">
      <c r="B5" s="264" t="s">
        <v>217</v>
      </c>
      <c r="C5" s="264"/>
      <c r="D5" s="264"/>
      <c r="E5" s="264"/>
      <c r="F5" s="264"/>
      <c r="H5" s="264" t="s">
        <v>218</v>
      </c>
      <c r="I5" s="264"/>
      <c r="J5" s="264"/>
      <c r="K5" s="264"/>
      <c r="L5" s="264"/>
    </row>
    <row r="6" spans="2:12" ht="15" customHeight="1">
      <c r="B6" s="265" t="s">
        <v>219</v>
      </c>
      <c r="C6" s="265"/>
      <c r="D6" s="265"/>
      <c r="E6" s="265"/>
      <c r="F6" s="265"/>
      <c r="H6" s="265" t="s">
        <v>219</v>
      </c>
      <c r="I6" s="265"/>
      <c r="J6" s="265"/>
      <c r="K6" s="265"/>
      <c r="L6" s="265"/>
    </row>
    <row r="7" spans="2:14" ht="25.5" customHeight="1">
      <c r="B7" s="169" t="s">
        <v>220</v>
      </c>
      <c r="C7" s="169" t="s">
        <v>221</v>
      </c>
      <c r="D7" s="169" t="s">
        <v>222</v>
      </c>
      <c r="E7" s="169" t="s">
        <v>223</v>
      </c>
      <c r="F7" s="169" t="s">
        <v>224</v>
      </c>
      <c r="H7" s="169" t="s">
        <v>220</v>
      </c>
      <c r="I7" s="169" t="s">
        <v>221</v>
      </c>
      <c r="J7" s="169" t="s">
        <v>222</v>
      </c>
      <c r="K7" s="169" t="s">
        <v>223</v>
      </c>
      <c r="L7" s="169" t="s">
        <v>224</v>
      </c>
      <c r="N7" s="170">
        <v>0.01</v>
      </c>
    </row>
    <row r="8" spans="2:14" ht="15.75" customHeight="1">
      <c r="B8" s="171" t="s">
        <v>225</v>
      </c>
      <c r="C8" s="171">
        <v>21</v>
      </c>
      <c r="D8" s="171" t="s">
        <v>226</v>
      </c>
      <c r="E8" s="172" t="s">
        <v>227</v>
      </c>
      <c r="F8" s="173">
        <v>109685</v>
      </c>
      <c r="G8" s="174">
        <v>1</v>
      </c>
      <c r="H8" s="175" t="s">
        <v>225</v>
      </c>
      <c r="I8" s="175">
        <v>21</v>
      </c>
      <c r="J8" s="175" t="s">
        <v>228</v>
      </c>
      <c r="K8" s="176" t="s">
        <v>229</v>
      </c>
      <c r="L8" s="177">
        <v>1073893</v>
      </c>
      <c r="M8" s="178">
        <f aca="true" t="shared" si="0" ref="M8:M224">+L8/L$227</f>
        <v>0.1555410652669859</v>
      </c>
      <c r="N8" s="166">
        <f aca="true" t="shared" si="1" ref="N8:N224">IF(M8&gt;N$7,1,0)</f>
        <v>1</v>
      </c>
    </row>
    <row r="9" spans="2:14" ht="15.75" customHeight="1">
      <c r="B9" s="171" t="s">
        <v>225</v>
      </c>
      <c r="C9" s="171">
        <v>21</v>
      </c>
      <c r="D9" s="171" t="s">
        <v>230</v>
      </c>
      <c r="E9" s="172" t="s">
        <v>231</v>
      </c>
      <c r="F9" s="173">
        <v>6351</v>
      </c>
      <c r="G9" s="174">
        <v>2</v>
      </c>
      <c r="H9" s="175" t="s">
        <v>225</v>
      </c>
      <c r="I9" s="175">
        <v>21</v>
      </c>
      <c r="J9" s="175" t="s">
        <v>232</v>
      </c>
      <c r="K9" s="176" t="s">
        <v>233</v>
      </c>
      <c r="L9" s="177">
        <v>253123</v>
      </c>
      <c r="M9" s="178">
        <f t="shared" si="0"/>
        <v>0.03666195893219834</v>
      </c>
      <c r="N9" s="166">
        <f t="shared" si="1"/>
        <v>1</v>
      </c>
    </row>
    <row r="10" spans="2:14" ht="15.75" customHeight="1">
      <c r="B10" s="171" t="s">
        <v>225</v>
      </c>
      <c r="C10" s="171">
        <v>21</v>
      </c>
      <c r="D10" s="171" t="s">
        <v>234</v>
      </c>
      <c r="E10" s="172" t="s">
        <v>235</v>
      </c>
      <c r="F10" s="173">
        <v>12257</v>
      </c>
      <c r="G10" s="174">
        <v>3</v>
      </c>
      <c r="H10" s="175" t="s">
        <v>225</v>
      </c>
      <c r="I10" s="175">
        <v>21</v>
      </c>
      <c r="J10" s="175" t="s">
        <v>236</v>
      </c>
      <c r="K10" s="176" t="s">
        <v>237</v>
      </c>
      <c r="L10" s="177">
        <v>174267</v>
      </c>
      <c r="M10" s="178">
        <f t="shared" si="0"/>
        <v>0.0252405731491702</v>
      </c>
      <c r="N10" s="166">
        <f t="shared" si="1"/>
        <v>1</v>
      </c>
    </row>
    <row r="11" spans="2:14" ht="15.75" customHeight="1">
      <c r="B11" s="171" t="s">
        <v>225</v>
      </c>
      <c r="C11" s="171">
        <v>21</v>
      </c>
      <c r="D11" s="171" t="s">
        <v>238</v>
      </c>
      <c r="E11" s="172" t="s">
        <v>239</v>
      </c>
      <c r="F11" s="173">
        <v>21659</v>
      </c>
      <c r="G11" s="174">
        <v>4</v>
      </c>
      <c r="H11" s="175" t="s">
        <v>225</v>
      </c>
      <c r="I11" s="175">
        <v>21</v>
      </c>
      <c r="J11" s="175" t="s">
        <v>240</v>
      </c>
      <c r="K11" s="176" t="s">
        <v>241</v>
      </c>
      <c r="L11" s="177">
        <v>164869</v>
      </c>
      <c r="M11" s="178">
        <f t="shared" si="0"/>
        <v>0.02387938080376974</v>
      </c>
      <c r="N11" s="166">
        <f t="shared" si="1"/>
        <v>1</v>
      </c>
    </row>
    <row r="12" spans="2:14" ht="15.75" customHeight="1">
      <c r="B12" s="171" t="s">
        <v>225</v>
      </c>
      <c r="C12" s="171">
        <v>21</v>
      </c>
      <c r="D12" s="171" t="s">
        <v>242</v>
      </c>
      <c r="E12" s="172" t="s">
        <v>243</v>
      </c>
      <c r="F12" s="173">
        <v>25823</v>
      </c>
      <c r="G12" s="174">
        <v>5</v>
      </c>
      <c r="H12" s="175" t="s">
        <v>225</v>
      </c>
      <c r="I12" s="175">
        <v>21</v>
      </c>
      <c r="J12" s="175" t="s">
        <v>244</v>
      </c>
      <c r="K12" s="176" t="s">
        <v>245</v>
      </c>
      <c r="L12" s="177">
        <v>161137</v>
      </c>
      <c r="M12" s="178">
        <f t="shared" si="0"/>
        <v>0.02333884347316381</v>
      </c>
      <c r="N12" s="166">
        <f t="shared" si="1"/>
        <v>1</v>
      </c>
    </row>
    <row r="13" spans="2:14" ht="15.75" customHeight="1">
      <c r="B13" s="171" t="s">
        <v>225</v>
      </c>
      <c r="C13" s="171">
        <v>21</v>
      </c>
      <c r="D13" s="171" t="s">
        <v>246</v>
      </c>
      <c r="E13" s="172" t="s">
        <v>247</v>
      </c>
      <c r="F13" s="173">
        <v>11616</v>
      </c>
      <c r="G13" s="174">
        <v>6</v>
      </c>
      <c r="H13" s="175" t="s">
        <v>225</v>
      </c>
      <c r="I13" s="175">
        <v>21</v>
      </c>
      <c r="J13" s="175" t="s">
        <v>248</v>
      </c>
      <c r="K13" s="176" t="s">
        <v>249</v>
      </c>
      <c r="L13" s="177">
        <v>120265</v>
      </c>
      <c r="M13" s="178">
        <f t="shared" si="0"/>
        <v>0.017419003768842947</v>
      </c>
      <c r="N13" s="166">
        <f t="shared" si="1"/>
        <v>1</v>
      </c>
    </row>
    <row r="14" spans="2:14" ht="15.75" customHeight="1">
      <c r="B14" s="171" t="s">
        <v>225</v>
      </c>
      <c r="C14" s="171">
        <v>21</v>
      </c>
      <c r="D14" s="171" t="s">
        <v>250</v>
      </c>
      <c r="E14" s="172" t="s">
        <v>251</v>
      </c>
      <c r="F14" s="173">
        <v>26348</v>
      </c>
      <c r="G14" s="174">
        <v>7</v>
      </c>
      <c r="H14" s="175" t="s">
        <v>225</v>
      </c>
      <c r="I14" s="175">
        <v>21</v>
      </c>
      <c r="J14" s="175" t="s">
        <v>252</v>
      </c>
      <c r="K14" s="176" t="s">
        <v>253</v>
      </c>
      <c r="L14" s="177">
        <v>117877</v>
      </c>
      <c r="M14" s="178">
        <f t="shared" si="0"/>
        <v>0.017073129399741406</v>
      </c>
      <c r="N14" s="166">
        <f t="shared" si="1"/>
        <v>1</v>
      </c>
    </row>
    <row r="15" spans="2:14" ht="15.75" customHeight="1">
      <c r="B15" s="171" t="s">
        <v>225</v>
      </c>
      <c r="C15" s="171">
        <v>21</v>
      </c>
      <c r="D15" s="171" t="s">
        <v>254</v>
      </c>
      <c r="E15" s="172" t="s">
        <v>255</v>
      </c>
      <c r="F15" s="173">
        <v>31287</v>
      </c>
      <c r="G15" s="174">
        <v>8</v>
      </c>
      <c r="H15" s="175" t="s">
        <v>225</v>
      </c>
      <c r="I15" s="175">
        <v>21</v>
      </c>
      <c r="J15" s="175" t="s">
        <v>226</v>
      </c>
      <c r="K15" s="176" t="s">
        <v>227</v>
      </c>
      <c r="L15" s="177">
        <v>109685</v>
      </c>
      <c r="M15" s="178">
        <f t="shared" si="0"/>
        <v>0.015886612301048007</v>
      </c>
      <c r="N15" s="166">
        <f t="shared" si="1"/>
        <v>1</v>
      </c>
    </row>
    <row r="16" spans="2:14" ht="15.75" customHeight="1">
      <c r="B16" s="171" t="s">
        <v>225</v>
      </c>
      <c r="C16" s="171">
        <v>21</v>
      </c>
      <c r="D16" s="171" t="s">
        <v>256</v>
      </c>
      <c r="E16" s="172" t="s">
        <v>257</v>
      </c>
      <c r="F16" s="173">
        <v>10956</v>
      </c>
      <c r="G16" s="174">
        <v>9</v>
      </c>
      <c r="H16" s="175" t="s">
        <v>225</v>
      </c>
      <c r="I16" s="175">
        <v>21</v>
      </c>
      <c r="J16" s="175" t="s">
        <v>258</v>
      </c>
      <c r="K16" s="176" t="s">
        <v>259</v>
      </c>
      <c r="L16" s="177">
        <v>102656</v>
      </c>
      <c r="M16" s="178">
        <f t="shared" si="0"/>
        <v>0.014868542393001635</v>
      </c>
      <c r="N16" s="166">
        <f t="shared" si="1"/>
        <v>1</v>
      </c>
    </row>
    <row r="17" spans="2:14" ht="15.75" customHeight="1">
      <c r="B17" s="171" t="s">
        <v>225</v>
      </c>
      <c r="C17" s="171">
        <v>21</v>
      </c>
      <c r="D17" s="171" t="s">
        <v>260</v>
      </c>
      <c r="E17" s="172" t="s">
        <v>261</v>
      </c>
      <c r="F17" s="173">
        <v>6789</v>
      </c>
      <c r="G17" s="174">
        <v>10</v>
      </c>
      <c r="H17" s="175" t="s">
        <v>225</v>
      </c>
      <c r="I17" s="175">
        <v>21</v>
      </c>
      <c r="J17" s="175" t="s">
        <v>262</v>
      </c>
      <c r="K17" s="176" t="s">
        <v>263</v>
      </c>
      <c r="L17" s="177">
        <v>92144</v>
      </c>
      <c r="M17" s="178">
        <f t="shared" si="0"/>
        <v>0.013345999944092335</v>
      </c>
      <c r="N17" s="166">
        <f t="shared" si="1"/>
        <v>1</v>
      </c>
    </row>
    <row r="18" spans="2:14" ht="15.75" customHeight="1">
      <c r="B18" s="171" t="s">
        <v>225</v>
      </c>
      <c r="C18" s="171">
        <v>21</v>
      </c>
      <c r="D18" s="171" t="s">
        <v>264</v>
      </c>
      <c r="E18" s="172" t="s">
        <v>265</v>
      </c>
      <c r="F18" s="173">
        <v>40378</v>
      </c>
      <c r="G18" s="174">
        <v>11</v>
      </c>
      <c r="H18" s="175" t="s">
        <v>225</v>
      </c>
      <c r="I18" s="175">
        <v>21</v>
      </c>
      <c r="J18" s="175" t="s">
        <v>266</v>
      </c>
      <c r="K18" s="176" t="s">
        <v>267</v>
      </c>
      <c r="L18" s="177">
        <v>86151</v>
      </c>
      <c r="M18" s="178">
        <f t="shared" si="0"/>
        <v>0.012477982735538925</v>
      </c>
      <c r="N18" s="166">
        <f t="shared" si="1"/>
        <v>1</v>
      </c>
    </row>
    <row r="19" spans="2:14" ht="15.75" customHeight="1">
      <c r="B19" s="171" t="s">
        <v>225</v>
      </c>
      <c r="C19" s="171">
        <v>21</v>
      </c>
      <c r="D19" s="171" t="s">
        <v>268</v>
      </c>
      <c r="E19" s="172" t="s">
        <v>269</v>
      </c>
      <c r="F19" s="173">
        <v>26880</v>
      </c>
      <c r="G19" s="174">
        <v>12</v>
      </c>
      <c r="H19" s="175" t="s">
        <v>225</v>
      </c>
      <c r="I19" s="175">
        <v>21</v>
      </c>
      <c r="J19" s="175" t="s">
        <v>270</v>
      </c>
      <c r="K19" s="176" t="s">
        <v>271</v>
      </c>
      <c r="L19" s="177">
        <v>83238</v>
      </c>
      <c r="M19" s="178">
        <f t="shared" si="0"/>
        <v>0.012056068147099731</v>
      </c>
      <c r="N19" s="166">
        <f t="shared" si="1"/>
        <v>1</v>
      </c>
    </row>
    <row r="20" spans="2:14" ht="15.75" customHeight="1">
      <c r="B20" s="171" t="s">
        <v>225</v>
      </c>
      <c r="C20" s="171">
        <v>21</v>
      </c>
      <c r="D20" s="171" t="s">
        <v>272</v>
      </c>
      <c r="E20" s="172" t="s">
        <v>273</v>
      </c>
      <c r="F20" s="173">
        <v>15286</v>
      </c>
      <c r="G20" s="174">
        <v>13</v>
      </c>
      <c r="H20" s="175" t="s">
        <v>225</v>
      </c>
      <c r="I20" s="175">
        <v>21</v>
      </c>
      <c r="J20" s="175" t="s">
        <v>274</v>
      </c>
      <c r="K20" s="176" t="s">
        <v>275</v>
      </c>
      <c r="L20" s="177">
        <v>81438</v>
      </c>
      <c r="M20" s="178">
        <f t="shared" si="0"/>
        <v>0.011795358823656359</v>
      </c>
      <c r="N20" s="166">
        <f t="shared" si="1"/>
        <v>1</v>
      </c>
    </row>
    <row r="21" spans="2:14" ht="15.75" customHeight="1">
      <c r="B21" s="171" t="s">
        <v>225</v>
      </c>
      <c r="C21" s="171">
        <v>21</v>
      </c>
      <c r="D21" s="171" t="s">
        <v>276</v>
      </c>
      <c r="E21" s="172" t="s">
        <v>277</v>
      </c>
      <c r="F21" s="173">
        <v>17948</v>
      </c>
      <c r="G21" s="174">
        <v>14</v>
      </c>
      <c r="H21" s="175" t="s">
        <v>225</v>
      </c>
      <c r="I21" s="175">
        <v>21</v>
      </c>
      <c r="J21" s="175" t="s">
        <v>278</v>
      </c>
      <c r="K21" s="176" t="s">
        <v>279</v>
      </c>
      <c r="L21" s="177">
        <v>77684</v>
      </c>
      <c r="M21" s="178">
        <f t="shared" si="0"/>
        <v>0.0112516350457639</v>
      </c>
      <c r="N21" s="166">
        <f t="shared" si="1"/>
        <v>1</v>
      </c>
    </row>
    <row r="22" spans="2:14" ht="15.75" customHeight="1">
      <c r="B22" s="171" t="s">
        <v>225</v>
      </c>
      <c r="C22" s="171">
        <v>21</v>
      </c>
      <c r="D22" s="171" t="s">
        <v>280</v>
      </c>
      <c r="E22" s="172" t="s">
        <v>281</v>
      </c>
      <c r="F22" s="173">
        <v>15018</v>
      </c>
      <c r="G22" s="174">
        <v>15</v>
      </c>
      <c r="H22" s="175" t="s">
        <v>225</v>
      </c>
      <c r="I22" s="175">
        <v>21</v>
      </c>
      <c r="J22" s="175" t="s">
        <v>282</v>
      </c>
      <c r="K22" s="176" t="s">
        <v>283</v>
      </c>
      <c r="L22" s="177">
        <v>71067</v>
      </c>
      <c r="M22" s="178">
        <f t="shared" si="0"/>
        <v>0.010293238605083455</v>
      </c>
      <c r="N22" s="166">
        <f t="shared" si="1"/>
        <v>1</v>
      </c>
    </row>
    <row r="23" spans="2:14" ht="15.75" customHeight="1">
      <c r="B23" s="171" t="s">
        <v>225</v>
      </c>
      <c r="C23" s="171">
        <v>21</v>
      </c>
      <c r="D23" s="171" t="s">
        <v>284</v>
      </c>
      <c r="E23" s="172" t="s">
        <v>285</v>
      </c>
      <c r="F23" s="173">
        <v>45255</v>
      </c>
      <c r="G23" s="174">
        <v>16</v>
      </c>
      <c r="H23" s="175" t="s">
        <v>225</v>
      </c>
      <c r="I23" s="175">
        <v>21</v>
      </c>
      <c r="J23" s="175" t="s">
        <v>286</v>
      </c>
      <c r="K23" s="176" t="s">
        <v>287</v>
      </c>
      <c r="L23" s="177">
        <v>70417</v>
      </c>
      <c r="M23" s="178">
        <f t="shared" si="0"/>
        <v>0.010199093571617792</v>
      </c>
      <c r="N23" s="166">
        <f t="shared" si="1"/>
        <v>1</v>
      </c>
    </row>
    <row r="24" spans="2:14" ht="15.75" customHeight="1">
      <c r="B24" s="171" t="s">
        <v>225</v>
      </c>
      <c r="C24" s="171">
        <v>21</v>
      </c>
      <c r="D24" s="171" t="s">
        <v>288</v>
      </c>
      <c r="E24" s="172" t="s">
        <v>289</v>
      </c>
      <c r="F24" s="173">
        <v>32015</v>
      </c>
      <c r="G24" s="174">
        <v>17</v>
      </c>
      <c r="H24" s="175" t="s">
        <v>225</v>
      </c>
      <c r="I24" s="175">
        <v>21</v>
      </c>
      <c r="J24" s="175" t="s">
        <v>290</v>
      </c>
      <c r="K24" s="176" t="s">
        <v>291</v>
      </c>
      <c r="L24" s="177">
        <v>67626</v>
      </c>
      <c r="M24" s="178">
        <f t="shared" si="0"/>
        <v>0.00979484928176754</v>
      </c>
      <c r="N24" s="166">
        <f t="shared" si="1"/>
        <v>0</v>
      </c>
    </row>
    <row r="25" spans="2:14" ht="15.75" customHeight="1">
      <c r="B25" s="171" t="s">
        <v>225</v>
      </c>
      <c r="C25" s="171">
        <v>21</v>
      </c>
      <c r="D25" s="171" t="s">
        <v>292</v>
      </c>
      <c r="E25" s="172" t="s">
        <v>293</v>
      </c>
      <c r="F25" s="173">
        <v>29200</v>
      </c>
      <c r="G25" s="174">
        <v>18</v>
      </c>
      <c r="H25" s="175" t="s">
        <v>225</v>
      </c>
      <c r="I25" s="175">
        <v>21</v>
      </c>
      <c r="J25" s="175" t="s">
        <v>294</v>
      </c>
      <c r="K25" s="176" t="s">
        <v>295</v>
      </c>
      <c r="L25" s="177">
        <v>66433</v>
      </c>
      <c r="M25" s="178">
        <f t="shared" si="0"/>
        <v>0.009622056935729793</v>
      </c>
      <c r="N25" s="166">
        <f t="shared" si="1"/>
        <v>0</v>
      </c>
    </row>
    <row r="26" spans="2:14" ht="15.75" customHeight="1">
      <c r="B26" s="171" t="s">
        <v>225</v>
      </c>
      <c r="C26" s="171">
        <v>21</v>
      </c>
      <c r="D26" s="171" t="s">
        <v>296</v>
      </c>
      <c r="E26" s="172" t="s">
        <v>297</v>
      </c>
      <c r="F26" s="173">
        <v>11850</v>
      </c>
      <c r="G26" s="174">
        <v>19</v>
      </c>
      <c r="H26" s="175" t="s">
        <v>225</v>
      </c>
      <c r="I26" s="175">
        <v>21</v>
      </c>
      <c r="J26" s="175" t="s">
        <v>298</v>
      </c>
      <c r="K26" s="176" t="s">
        <v>299</v>
      </c>
      <c r="L26" s="177">
        <v>63821</v>
      </c>
      <c r="M26" s="178">
        <f t="shared" si="0"/>
        <v>0.009243738739710853</v>
      </c>
      <c r="N26" s="166">
        <f t="shared" si="1"/>
        <v>0</v>
      </c>
    </row>
    <row r="27" spans="2:14" ht="15.75" customHeight="1">
      <c r="B27" s="171" t="s">
        <v>225</v>
      </c>
      <c r="C27" s="171">
        <v>21</v>
      </c>
      <c r="D27" s="171" t="s">
        <v>258</v>
      </c>
      <c r="E27" s="172" t="s">
        <v>259</v>
      </c>
      <c r="F27" s="173">
        <v>102656</v>
      </c>
      <c r="G27" s="174">
        <v>20</v>
      </c>
      <c r="H27" s="175" t="s">
        <v>225</v>
      </c>
      <c r="I27" s="175">
        <v>21</v>
      </c>
      <c r="J27" s="175" t="s">
        <v>300</v>
      </c>
      <c r="K27" s="176" t="s">
        <v>301</v>
      </c>
      <c r="L27" s="177">
        <v>60588</v>
      </c>
      <c r="M27" s="178">
        <f t="shared" si="0"/>
        <v>0.00877547582710395</v>
      </c>
      <c r="N27" s="166">
        <f t="shared" si="1"/>
        <v>0</v>
      </c>
    </row>
    <row r="28" spans="2:14" ht="15.75" customHeight="1">
      <c r="B28" s="171" t="s">
        <v>225</v>
      </c>
      <c r="C28" s="171">
        <v>21</v>
      </c>
      <c r="D28" s="171" t="s">
        <v>302</v>
      </c>
      <c r="E28" s="172" t="s">
        <v>303</v>
      </c>
      <c r="F28" s="173">
        <v>16553</v>
      </c>
      <c r="G28" s="174">
        <v>21</v>
      </c>
      <c r="H28" s="175" t="s">
        <v>225</v>
      </c>
      <c r="I28" s="175">
        <v>21</v>
      </c>
      <c r="J28" s="175" t="s">
        <v>304</v>
      </c>
      <c r="K28" s="176" t="s">
        <v>305</v>
      </c>
      <c r="L28" s="177">
        <v>57253</v>
      </c>
      <c r="M28" s="178">
        <f t="shared" si="0"/>
        <v>0.008292439386168589</v>
      </c>
      <c r="N28" s="166">
        <f t="shared" si="1"/>
        <v>0</v>
      </c>
    </row>
    <row r="29" spans="2:14" ht="15.75" customHeight="1">
      <c r="B29" s="171" t="s">
        <v>225</v>
      </c>
      <c r="C29" s="171">
        <v>21</v>
      </c>
      <c r="D29" s="171" t="s">
        <v>306</v>
      </c>
      <c r="E29" s="172" t="s">
        <v>307</v>
      </c>
      <c r="F29" s="173">
        <v>17335</v>
      </c>
      <c r="G29" s="174">
        <v>22</v>
      </c>
      <c r="H29" s="175" t="s">
        <v>225</v>
      </c>
      <c r="I29" s="175">
        <v>21</v>
      </c>
      <c r="J29" s="175" t="s">
        <v>308</v>
      </c>
      <c r="K29" s="176" t="s">
        <v>309</v>
      </c>
      <c r="L29" s="177">
        <v>54845</v>
      </c>
      <c r="M29" s="178">
        <f t="shared" si="0"/>
        <v>0.007943668246806564</v>
      </c>
      <c r="N29" s="166">
        <f t="shared" si="1"/>
        <v>0</v>
      </c>
    </row>
    <row r="30" spans="2:14" ht="15.75" customHeight="1">
      <c r="B30" s="171" t="s">
        <v>225</v>
      </c>
      <c r="C30" s="171">
        <v>21</v>
      </c>
      <c r="D30" s="171" t="s">
        <v>310</v>
      </c>
      <c r="E30" s="172" t="s">
        <v>311</v>
      </c>
      <c r="F30" s="173">
        <v>5511</v>
      </c>
      <c r="G30" s="174">
        <v>23</v>
      </c>
      <c r="H30" s="175" t="s">
        <v>225</v>
      </c>
      <c r="I30" s="175">
        <v>21</v>
      </c>
      <c r="J30" s="175" t="s">
        <v>312</v>
      </c>
      <c r="K30" s="176" t="s">
        <v>313</v>
      </c>
      <c r="L30" s="177">
        <v>51249</v>
      </c>
      <c r="M30" s="178">
        <f t="shared" si="0"/>
        <v>0.007422828953971914</v>
      </c>
      <c r="N30" s="166">
        <f t="shared" si="1"/>
        <v>0</v>
      </c>
    </row>
    <row r="31" spans="2:14" ht="15.75" customHeight="1">
      <c r="B31" s="171" t="s">
        <v>225</v>
      </c>
      <c r="C31" s="171">
        <v>21</v>
      </c>
      <c r="D31" s="171" t="s">
        <v>262</v>
      </c>
      <c r="E31" s="172" t="s">
        <v>263</v>
      </c>
      <c r="F31" s="173">
        <v>92144</v>
      </c>
      <c r="G31" s="174">
        <v>24</v>
      </c>
      <c r="H31" s="175" t="s">
        <v>225</v>
      </c>
      <c r="I31" s="175">
        <v>21</v>
      </c>
      <c r="J31" s="175" t="s">
        <v>314</v>
      </c>
      <c r="K31" s="176" t="s">
        <v>315</v>
      </c>
      <c r="L31" s="177">
        <v>50507</v>
      </c>
      <c r="M31" s="178">
        <f t="shared" si="0"/>
        <v>0.007315358777308034</v>
      </c>
      <c r="N31" s="166">
        <f t="shared" si="1"/>
        <v>0</v>
      </c>
    </row>
    <row r="32" spans="2:14" ht="15.75" customHeight="1">
      <c r="B32" s="171" t="s">
        <v>225</v>
      </c>
      <c r="C32" s="171">
        <v>21</v>
      </c>
      <c r="D32" s="171" t="s">
        <v>316</v>
      </c>
      <c r="E32" s="172" t="s">
        <v>317</v>
      </c>
      <c r="F32" s="173">
        <v>18365</v>
      </c>
      <c r="G32" s="174">
        <v>25</v>
      </c>
      <c r="H32" s="171" t="s">
        <v>225</v>
      </c>
      <c r="I32" s="171">
        <v>21</v>
      </c>
      <c r="J32" s="171" t="s">
        <v>318</v>
      </c>
      <c r="K32" s="172" t="s">
        <v>319</v>
      </c>
      <c r="L32" s="173">
        <v>48992</v>
      </c>
      <c r="M32" s="178">
        <f t="shared" si="0"/>
        <v>0.007095928430076529</v>
      </c>
      <c r="N32" s="166">
        <f t="shared" si="1"/>
        <v>0</v>
      </c>
    </row>
    <row r="33" spans="2:14" ht="15.75" customHeight="1">
      <c r="B33" s="171" t="s">
        <v>225</v>
      </c>
      <c r="C33" s="171">
        <v>21</v>
      </c>
      <c r="D33" s="171" t="s">
        <v>266</v>
      </c>
      <c r="E33" s="172" t="s">
        <v>267</v>
      </c>
      <c r="F33" s="173">
        <v>86151</v>
      </c>
      <c r="G33" s="174">
        <v>26</v>
      </c>
      <c r="H33" s="171" t="s">
        <v>225</v>
      </c>
      <c r="I33" s="171">
        <v>21</v>
      </c>
      <c r="J33" s="171" t="s">
        <v>320</v>
      </c>
      <c r="K33" s="172" t="s">
        <v>321</v>
      </c>
      <c r="L33" s="173">
        <v>48320</v>
      </c>
      <c r="M33" s="178">
        <f t="shared" si="0"/>
        <v>0.0069985969493243354</v>
      </c>
      <c r="N33" s="166">
        <f t="shared" si="1"/>
        <v>0</v>
      </c>
    </row>
    <row r="34" spans="2:14" ht="15.75" customHeight="1">
      <c r="B34" s="171" t="s">
        <v>225</v>
      </c>
      <c r="C34" s="171">
        <v>21</v>
      </c>
      <c r="D34" s="171" t="s">
        <v>300</v>
      </c>
      <c r="E34" s="172" t="s">
        <v>301</v>
      </c>
      <c r="F34" s="173">
        <v>60588</v>
      </c>
      <c r="G34" s="174">
        <v>27</v>
      </c>
      <c r="H34" s="171" t="s">
        <v>225</v>
      </c>
      <c r="I34" s="171">
        <v>21</v>
      </c>
      <c r="J34" s="171" t="s">
        <v>322</v>
      </c>
      <c r="K34" s="172" t="s">
        <v>323</v>
      </c>
      <c r="L34" s="173">
        <v>46680</v>
      </c>
      <c r="M34" s="178">
        <f t="shared" si="0"/>
        <v>0.006761061787964817</v>
      </c>
      <c r="N34" s="166">
        <f t="shared" si="1"/>
        <v>0</v>
      </c>
    </row>
    <row r="35" spans="2:14" ht="15.75" customHeight="1">
      <c r="B35" s="171" t="s">
        <v>225</v>
      </c>
      <c r="C35" s="171">
        <v>21</v>
      </c>
      <c r="D35" s="171" t="s">
        <v>324</v>
      </c>
      <c r="E35" s="172" t="s">
        <v>325</v>
      </c>
      <c r="F35" s="173">
        <v>10931</v>
      </c>
      <c r="G35" s="174">
        <v>28</v>
      </c>
      <c r="H35" s="171" t="s">
        <v>225</v>
      </c>
      <c r="I35" s="171">
        <v>21</v>
      </c>
      <c r="J35" s="171" t="s">
        <v>284</v>
      </c>
      <c r="K35" s="172" t="s">
        <v>285</v>
      </c>
      <c r="L35" s="173">
        <v>45255</v>
      </c>
      <c r="M35" s="178">
        <f t="shared" si="0"/>
        <v>0.00655466690690548</v>
      </c>
      <c r="N35" s="166">
        <f t="shared" si="1"/>
        <v>0</v>
      </c>
    </row>
    <row r="36" spans="2:14" ht="15.75" customHeight="1">
      <c r="B36" s="171" t="s">
        <v>225</v>
      </c>
      <c r="C36" s="171">
        <v>21</v>
      </c>
      <c r="D36" s="171" t="s">
        <v>326</v>
      </c>
      <c r="E36" s="172" t="s">
        <v>327</v>
      </c>
      <c r="F36" s="173">
        <v>7273</v>
      </c>
      <c r="G36" s="174">
        <v>29</v>
      </c>
      <c r="H36" s="171" t="s">
        <v>225</v>
      </c>
      <c r="I36" s="171">
        <v>21</v>
      </c>
      <c r="J36" s="171" t="s">
        <v>328</v>
      </c>
      <c r="K36" s="172" t="s">
        <v>329</v>
      </c>
      <c r="L36" s="173">
        <v>45044</v>
      </c>
      <c r="M36" s="178">
        <f t="shared" si="0"/>
        <v>0.006524105980657396</v>
      </c>
      <c r="N36" s="166">
        <f t="shared" si="1"/>
        <v>0</v>
      </c>
    </row>
    <row r="37" spans="2:14" ht="15.75" customHeight="1">
      <c r="B37" s="171" t="s">
        <v>225</v>
      </c>
      <c r="C37" s="171">
        <v>21</v>
      </c>
      <c r="D37" s="171" t="s">
        <v>330</v>
      </c>
      <c r="E37" s="172" t="s">
        <v>331</v>
      </c>
      <c r="F37" s="173">
        <v>5519</v>
      </c>
      <c r="G37" s="174">
        <v>30</v>
      </c>
      <c r="H37" s="171" t="s">
        <v>225</v>
      </c>
      <c r="I37" s="171">
        <v>21</v>
      </c>
      <c r="J37" s="171" t="s">
        <v>332</v>
      </c>
      <c r="K37" s="172" t="s">
        <v>333</v>
      </c>
      <c r="L37" s="173">
        <v>41694</v>
      </c>
      <c r="M37" s="178">
        <f t="shared" si="0"/>
        <v>0.006038896962026673</v>
      </c>
      <c r="N37" s="166">
        <f t="shared" si="1"/>
        <v>0</v>
      </c>
    </row>
    <row r="38" spans="2:14" ht="15.75" customHeight="1">
      <c r="B38" s="171" t="s">
        <v>225</v>
      </c>
      <c r="C38" s="171">
        <v>21</v>
      </c>
      <c r="D38" s="171" t="s">
        <v>334</v>
      </c>
      <c r="E38" s="172" t="s">
        <v>335</v>
      </c>
      <c r="F38" s="173">
        <v>20853</v>
      </c>
      <c r="G38" s="174">
        <v>31</v>
      </c>
      <c r="H38" s="171" t="s">
        <v>225</v>
      </c>
      <c r="I38" s="171">
        <v>21</v>
      </c>
      <c r="J38" s="171" t="s">
        <v>336</v>
      </c>
      <c r="K38" s="172" t="s">
        <v>337</v>
      </c>
      <c r="L38" s="173">
        <v>41009</v>
      </c>
      <c r="M38" s="178">
        <f t="shared" si="0"/>
        <v>0.005939682580605167</v>
      </c>
      <c r="N38" s="166">
        <f t="shared" si="1"/>
        <v>0</v>
      </c>
    </row>
    <row r="39" spans="2:14" ht="15.75" customHeight="1">
      <c r="B39" s="171" t="s">
        <v>225</v>
      </c>
      <c r="C39" s="171">
        <v>21</v>
      </c>
      <c r="D39" s="171" t="s">
        <v>338</v>
      </c>
      <c r="E39" s="172" t="s">
        <v>339</v>
      </c>
      <c r="F39" s="173">
        <v>5900</v>
      </c>
      <c r="G39" s="174">
        <v>32</v>
      </c>
      <c r="H39" s="171" t="s">
        <v>225</v>
      </c>
      <c r="I39" s="171">
        <v>21</v>
      </c>
      <c r="J39" s="171" t="s">
        <v>340</v>
      </c>
      <c r="K39" s="172" t="s">
        <v>341</v>
      </c>
      <c r="L39" s="173">
        <v>40844</v>
      </c>
      <c r="M39" s="178">
        <f t="shared" si="0"/>
        <v>0.005915784225956192</v>
      </c>
      <c r="N39" s="166">
        <f t="shared" si="1"/>
        <v>0</v>
      </c>
    </row>
    <row r="40" spans="2:14" ht="15.75" customHeight="1">
      <c r="B40" s="171" t="s">
        <v>225</v>
      </c>
      <c r="C40" s="171">
        <v>21</v>
      </c>
      <c r="D40" s="171" t="s">
        <v>342</v>
      </c>
      <c r="E40" s="172" t="s">
        <v>343</v>
      </c>
      <c r="F40" s="173">
        <v>8996</v>
      </c>
      <c r="G40" s="174">
        <v>33</v>
      </c>
      <c r="H40" s="171" t="s">
        <v>225</v>
      </c>
      <c r="I40" s="171">
        <v>21</v>
      </c>
      <c r="J40" s="171" t="s">
        <v>344</v>
      </c>
      <c r="K40" s="172" t="s">
        <v>345</v>
      </c>
      <c r="L40" s="173">
        <v>40660</v>
      </c>
      <c r="M40" s="178">
        <f t="shared" si="0"/>
        <v>0.005889133939559758</v>
      </c>
      <c r="N40" s="166">
        <f t="shared" si="1"/>
        <v>0</v>
      </c>
    </row>
    <row r="41" spans="2:14" ht="15.75" customHeight="1">
      <c r="B41" s="171" t="s">
        <v>225</v>
      </c>
      <c r="C41" s="171">
        <v>21</v>
      </c>
      <c r="D41" s="171" t="s">
        <v>344</v>
      </c>
      <c r="E41" s="172" t="s">
        <v>345</v>
      </c>
      <c r="F41" s="173">
        <v>40660</v>
      </c>
      <c r="G41" s="174">
        <v>34</v>
      </c>
      <c r="H41" s="171" t="s">
        <v>225</v>
      </c>
      <c r="I41" s="171">
        <v>21</v>
      </c>
      <c r="J41" s="171" t="s">
        <v>346</v>
      </c>
      <c r="K41" s="172" t="s">
        <v>347</v>
      </c>
      <c r="L41" s="173">
        <v>40629</v>
      </c>
      <c r="M41" s="178">
        <f t="shared" si="0"/>
        <v>0.00588464394565601</v>
      </c>
      <c r="N41" s="166">
        <f t="shared" si="1"/>
        <v>0</v>
      </c>
    </row>
    <row r="42" spans="2:14" ht="15.75" customHeight="1">
      <c r="B42" s="171" t="s">
        <v>225</v>
      </c>
      <c r="C42" s="171">
        <v>21</v>
      </c>
      <c r="D42" s="171" t="s">
        <v>348</v>
      </c>
      <c r="E42" s="172" t="s">
        <v>349</v>
      </c>
      <c r="F42" s="173">
        <v>32900</v>
      </c>
      <c r="G42" s="174">
        <v>35</v>
      </c>
      <c r="H42" s="171" t="s">
        <v>225</v>
      </c>
      <c r="I42" s="171">
        <v>21</v>
      </c>
      <c r="J42" s="171" t="s">
        <v>350</v>
      </c>
      <c r="K42" s="172" t="s">
        <v>351</v>
      </c>
      <c r="L42" s="173">
        <v>40574</v>
      </c>
      <c r="M42" s="178">
        <f t="shared" si="0"/>
        <v>0.005876677827439686</v>
      </c>
      <c r="N42" s="166">
        <f t="shared" si="1"/>
        <v>0</v>
      </c>
    </row>
    <row r="43" spans="2:14" ht="15.75" customHeight="1">
      <c r="B43" s="171" t="s">
        <v>225</v>
      </c>
      <c r="C43" s="171">
        <v>21</v>
      </c>
      <c r="D43" s="171" t="s">
        <v>352</v>
      </c>
      <c r="E43" s="172" t="s">
        <v>353</v>
      </c>
      <c r="F43" s="173">
        <v>15855</v>
      </c>
      <c r="G43" s="174">
        <v>36</v>
      </c>
      <c r="H43" s="171" t="s">
        <v>225</v>
      </c>
      <c r="I43" s="171">
        <v>21</v>
      </c>
      <c r="J43" s="171" t="s">
        <v>264</v>
      </c>
      <c r="K43" s="172" t="s">
        <v>265</v>
      </c>
      <c r="L43" s="173">
        <v>40378</v>
      </c>
      <c r="M43" s="178">
        <f t="shared" si="0"/>
        <v>0.005848289478886963</v>
      </c>
      <c r="N43" s="166">
        <f t="shared" si="1"/>
        <v>0</v>
      </c>
    </row>
    <row r="44" spans="2:14" ht="15.75" customHeight="1">
      <c r="B44" s="171" t="s">
        <v>225</v>
      </c>
      <c r="C44" s="171">
        <v>21</v>
      </c>
      <c r="D44" s="171" t="s">
        <v>354</v>
      </c>
      <c r="E44" s="172" t="s">
        <v>355</v>
      </c>
      <c r="F44" s="173">
        <v>35473</v>
      </c>
      <c r="G44" s="174">
        <v>37</v>
      </c>
      <c r="H44" s="171" t="s">
        <v>225</v>
      </c>
      <c r="I44" s="171">
        <v>21</v>
      </c>
      <c r="J44" s="171" t="s">
        <v>356</v>
      </c>
      <c r="K44" s="172" t="s">
        <v>357</v>
      </c>
      <c r="L44" s="173">
        <v>40268</v>
      </c>
      <c r="M44" s="178">
        <f t="shared" si="0"/>
        <v>0.005832357242454312</v>
      </c>
      <c r="N44" s="166">
        <f t="shared" si="1"/>
        <v>0</v>
      </c>
    </row>
    <row r="45" spans="2:14" ht="15.75" customHeight="1">
      <c r="B45" s="171" t="s">
        <v>225</v>
      </c>
      <c r="C45" s="171">
        <v>21</v>
      </c>
      <c r="D45" s="171" t="s">
        <v>358</v>
      </c>
      <c r="E45" s="172" t="s">
        <v>359</v>
      </c>
      <c r="F45" s="173">
        <v>9166</v>
      </c>
      <c r="G45" s="174">
        <v>38</v>
      </c>
      <c r="H45" s="171" t="s">
        <v>225</v>
      </c>
      <c r="I45" s="171">
        <v>21</v>
      </c>
      <c r="J45" s="171" t="s">
        <v>360</v>
      </c>
      <c r="K45" s="172" t="s">
        <v>361</v>
      </c>
      <c r="L45" s="173">
        <v>38506</v>
      </c>
      <c r="M45" s="178">
        <f t="shared" si="0"/>
        <v>0.005577151782505854</v>
      </c>
      <c r="N45" s="166">
        <f t="shared" si="1"/>
        <v>0</v>
      </c>
    </row>
    <row r="46" spans="2:14" ht="15.75" customHeight="1">
      <c r="B46" s="171" t="s">
        <v>225</v>
      </c>
      <c r="C46" s="171">
        <v>21</v>
      </c>
      <c r="D46" s="171" t="s">
        <v>362</v>
      </c>
      <c r="E46" s="172" t="s">
        <v>363</v>
      </c>
      <c r="F46" s="173">
        <v>28022</v>
      </c>
      <c r="G46" s="174">
        <v>39</v>
      </c>
      <c r="H46" s="171" t="s">
        <v>225</v>
      </c>
      <c r="I46" s="171">
        <v>21</v>
      </c>
      <c r="J46" s="171" t="s">
        <v>364</v>
      </c>
      <c r="K46" s="172" t="s">
        <v>365</v>
      </c>
      <c r="L46" s="173">
        <v>37255</v>
      </c>
      <c r="M46" s="178">
        <f t="shared" si="0"/>
        <v>0.00539595880271271</v>
      </c>
      <c r="N46" s="166">
        <f t="shared" si="1"/>
        <v>0</v>
      </c>
    </row>
    <row r="47" spans="2:14" ht="15.75" customHeight="1">
      <c r="B47" s="171" t="s">
        <v>225</v>
      </c>
      <c r="C47" s="171">
        <v>21</v>
      </c>
      <c r="D47" s="171" t="s">
        <v>366</v>
      </c>
      <c r="E47" s="172" t="s">
        <v>367</v>
      </c>
      <c r="F47" s="173">
        <v>23375</v>
      </c>
      <c r="G47" s="174">
        <v>40</v>
      </c>
      <c r="H47" s="171" t="s">
        <v>225</v>
      </c>
      <c r="I47" s="171">
        <v>21</v>
      </c>
      <c r="J47" s="171" t="s">
        <v>368</v>
      </c>
      <c r="K47" s="172" t="s">
        <v>369</v>
      </c>
      <c r="L47" s="173">
        <v>35980</v>
      </c>
      <c r="M47" s="178">
        <f t="shared" si="0"/>
        <v>0.0052112896986069865</v>
      </c>
      <c r="N47" s="166">
        <f t="shared" si="1"/>
        <v>0</v>
      </c>
    </row>
    <row r="48" spans="2:14" ht="15.75" customHeight="1">
      <c r="B48" s="171" t="s">
        <v>225</v>
      </c>
      <c r="C48" s="171">
        <v>21</v>
      </c>
      <c r="D48" s="171" t="s">
        <v>286</v>
      </c>
      <c r="E48" s="172" t="s">
        <v>287</v>
      </c>
      <c r="F48" s="173">
        <v>70417</v>
      </c>
      <c r="G48" s="174">
        <v>41</v>
      </c>
      <c r="H48" s="171" t="s">
        <v>225</v>
      </c>
      <c r="I48" s="171">
        <v>21</v>
      </c>
      <c r="J48" s="171" t="s">
        <v>354</v>
      </c>
      <c r="K48" s="172" t="s">
        <v>355</v>
      </c>
      <c r="L48" s="173">
        <v>35473</v>
      </c>
      <c r="M48" s="178">
        <f t="shared" si="0"/>
        <v>0.00513785657250377</v>
      </c>
      <c r="N48" s="166">
        <f t="shared" si="1"/>
        <v>0</v>
      </c>
    </row>
    <row r="49" spans="2:14" ht="15.75" customHeight="1">
      <c r="B49" s="171" t="s">
        <v>225</v>
      </c>
      <c r="C49" s="171">
        <v>21</v>
      </c>
      <c r="D49" s="171" t="s">
        <v>370</v>
      </c>
      <c r="E49" s="172" t="s">
        <v>371</v>
      </c>
      <c r="F49" s="173">
        <v>15100</v>
      </c>
      <c r="G49" s="174">
        <v>42</v>
      </c>
      <c r="H49" s="171" t="s">
        <v>225</v>
      </c>
      <c r="I49" s="171">
        <v>21</v>
      </c>
      <c r="J49" s="171" t="s">
        <v>372</v>
      </c>
      <c r="K49" s="172" t="s">
        <v>373</v>
      </c>
      <c r="L49" s="173">
        <v>34826</v>
      </c>
      <c r="M49" s="178">
        <f t="shared" si="0"/>
        <v>0.00504414605457718</v>
      </c>
      <c r="N49" s="166">
        <f t="shared" si="1"/>
        <v>0</v>
      </c>
    </row>
    <row r="50" spans="2:14" ht="15.75" customHeight="1">
      <c r="B50" s="171" t="s">
        <v>225</v>
      </c>
      <c r="C50" s="171">
        <v>21</v>
      </c>
      <c r="D50" s="171" t="s">
        <v>374</v>
      </c>
      <c r="E50" s="172" t="s">
        <v>375</v>
      </c>
      <c r="F50" s="173">
        <v>8822</v>
      </c>
      <c r="G50" s="174">
        <v>43</v>
      </c>
      <c r="H50" s="171" t="s">
        <v>225</v>
      </c>
      <c r="I50" s="171">
        <v>21</v>
      </c>
      <c r="J50" s="171" t="s">
        <v>376</v>
      </c>
      <c r="K50" s="172" t="s">
        <v>377</v>
      </c>
      <c r="L50" s="173">
        <v>34146</v>
      </c>
      <c r="M50" s="178">
        <f t="shared" si="0"/>
        <v>0.004945655865720794</v>
      </c>
      <c r="N50" s="166">
        <f t="shared" si="1"/>
        <v>0</v>
      </c>
    </row>
    <row r="51" spans="2:14" ht="15.75" customHeight="1">
      <c r="B51" s="171" t="s">
        <v>225</v>
      </c>
      <c r="C51" s="171">
        <v>21</v>
      </c>
      <c r="D51" s="171" t="s">
        <v>378</v>
      </c>
      <c r="E51" s="172" t="s">
        <v>379</v>
      </c>
      <c r="F51" s="173">
        <v>10927</v>
      </c>
      <c r="G51" s="174">
        <v>44</v>
      </c>
      <c r="H51" s="171" t="s">
        <v>225</v>
      </c>
      <c r="I51" s="171">
        <v>21</v>
      </c>
      <c r="J51" s="171" t="s">
        <v>380</v>
      </c>
      <c r="K51" s="172" t="s">
        <v>381</v>
      </c>
      <c r="L51" s="173">
        <v>33707</v>
      </c>
      <c r="M51" s="178">
        <f t="shared" si="0"/>
        <v>0.004882071758503216</v>
      </c>
      <c r="N51" s="166">
        <f t="shared" si="1"/>
        <v>0</v>
      </c>
    </row>
    <row r="52" spans="2:14" ht="15.75" customHeight="1">
      <c r="B52" s="171" t="s">
        <v>225</v>
      </c>
      <c r="C52" s="171">
        <v>21</v>
      </c>
      <c r="D52" s="171" t="s">
        <v>382</v>
      </c>
      <c r="E52" s="172" t="s">
        <v>383</v>
      </c>
      <c r="F52" s="173">
        <v>18943</v>
      </c>
      <c r="G52" s="174">
        <v>45</v>
      </c>
      <c r="H52" s="171" t="s">
        <v>225</v>
      </c>
      <c r="I52" s="171">
        <v>21</v>
      </c>
      <c r="J52" s="171" t="s">
        <v>384</v>
      </c>
      <c r="K52" s="172" t="s">
        <v>385</v>
      </c>
      <c r="L52" s="173">
        <v>32988</v>
      </c>
      <c r="M52" s="178">
        <f t="shared" si="0"/>
        <v>0.004777932867638891</v>
      </c>
      <c r="N52" s="166">
        <f t="shared" si="1"/>
        <v>0</v>
      </c>
    </row>
    <row r="53" spans="2:14" ht="15.75" customHeight="1">
      <c r="B53" s="171" t="s">
        <v>225</v>
      </c>
      <c r="C53" s="171">
        <v>21</v>
      </c>
      <c r="D53" s="171" t="s">
        <v>386</v>
      </c>
      <c r="E53" s="172" t="s">
        <v>387</v>
      </c>
      <c r="F53" s="173">
        <v>14028</v>
      </c>
      <c r="G53" s="174">
        <v>46</v>
      </c>
      <c r="H53" s="171" t="s">
        <v>225</v>
      </c>
      <c r="I53" s="171">
        <v>21</v>
      </c>
      <c r="J53" s="171" t="s">
        <v>348</v>
      </c>
      <c r="K53" s="172" t="s">
        <v>349</v>
      </c>
      <c r="L53" s="173">
        <v>32900</v>
      </c>
      <c r="M53" s="178">
        <f t="shared" si="0"/>
        <v>0.00476518707849277</v>
      </c>
      <c r="N53" s="166">
        <f t="shared" si="1"/>
        <v>0</v>
      </c>
    </row>
    <row r="54" spans="2:14" ht="15.75" customHeight="1">
      <c r="B54" s="171" t="s">
        <v>225</v>
      </c>
      <c r="C54" s="171">
        <v>21</v>
      </c>
      <c r="D54" s="171" t="s">
        <v>388</v>
      </c>
      <c r="E54" s="172" t="s">
        <v>389</v>
      </c>
      <c r="F54" s="173">
        <v>19702</v>
      </c>
      <c r="G54" s="174">
        <v>47</v>
      </c>
      <c r="H54" s="171" t="s">
        <v>225</v>
      </c>
      <c r="I54" s="171">
        <v>21</v>
      </c>
      <c r="J54" s="171" t="s">
        <v>390</v>
      </c>
      <c r="K54" s="172" t="s">
        <v>391</v>
      </c>
      <c r="L54" s="173">
        <v>32833</v>
      </c>
      <c r="M54" s="178">
        <f t="shared" si="0"/>
        <v>0.004755482898120156</v>
      </c>
      <c r="N54" s="166">
        <f t="shared" si="1"/>
        <v>0</v>
      </c>
    </row>
    <row r="55" spans="2:14" ht="15.75" customHeight="1">
      <c r="B55" s="171" t="s">
        <v>225</v>
      </c>
      <c r="C55" s="171">
        <v>21</v>
      </c>
      <c r="D55" s="171" t="s">
        <v>392</v>
      </c>
      <c r="E55" s="172" t="s">
        <v>393</v>
      </c>
      <c r="F55" s="173">
        <v>21464</v>
      </c>
      <c r="G55" s="174">
        <v>48</v>
      </c>
      <c r="H55" s="171" t="s">
        <v>225</v>
      </c>
      <c r="I55" s="171">
        <v>21</v>
      </c>
      <c r="J55" s="171" t="s">
        <v>394</v>
      </c>
      <c r="K55" s="172" t="s">
        <v>395</v>
      </c>
      <c r="L55" s="173">
        <v>32316</v>
      </c>
      <c r="M55" s="178">
        <f t="shared" si="0"/>
        <v>0.0046806013868866975</v>
      </c>
      <c r="N55" s="166">
        <f t="shared" si="1"/>
        <v>0</v>
      </c>
    </row>
    <row r="56" spans="2:14" ht="15.75" customHeight="1">
      <c r="B56" s="171" t="s">
        <v>225</v>
      </c>
      <c r="C56" s="171">
        <v>21</v>
      </c>
      <c r="D56" s="171" t="s">
        <v>396</v>
      </c>
      <c r="E56" s="172" t="s">
        <v>397</v>
      </c>
      <c r="F56" s="173">
        <v>10720</v>
      </c>
      <c r="G56" s="174">
        <v>49</v>
      </c>
      <c r="H56" s="171" t="s">
        <v>225</v>
      </c>
      <c r="I56" s="171">
        <v>21</v>
      </c>
      <c r="J56" s="171" t="s">
        <v>398</v>
      </c>
      <c r="K56" s="172" t="s">
        <v>399</v>
      </c>
      <c r="L56" s="173">
        <v>32198</v>
      </c>
      <c r="M56" s="178">
        <f t="shared" si="0"/>
        <v>0.004663510442349854</v>
      </c>
      <c r="N56" s="166">
        <f t="shared" si="1"/>
        <v>0</v>
      </c>
    </row>
    <row r="57" spans="2:14" ht="15.75" customHeight="1">
      <c r="B57" s="171" t="s">
        <v>225</v>
      </c>
      <c r="C57" s="171">
        <v>21</v>
      </c>
      <c r="D57" s="171" t="s">
        <v>400</v>
      </c>
      <c r="E57" s="172" t="s">
        <v>401</v>
      </c>
      <c r="F57" s="173">
        <v>23866</v>
      </c>
      <c r="G57" s="174">
        <v>50</v>
      </c>
      <c r="H57" s="171" t="s">
        <v>225</v>
      </c>
      <c r="I57" s="171">
        <v>21</v>
      </c>
      <c r="J57" s="171" t="s">
        <v>402</v>
      </c>
      <c r="K57" s="172" t="s">
        <v>403</v>
      </c>
      <c r="L57" s="173">
        <v>32046</v>
      </c>
      <c r="M57" s="178">
        <f t="shared" si="0"/>
        <v>0.004641494988370192</v>
      </c>
      <c r="N57" s="166">
        <f t="shared" si="1"/>
        <v>0</v>
      </c>
    </row>
    <row r="58" spans="2:14" ht="15.75" customHeight="1">
      <c r="B58" s="171" t="s">
        <v>225</v>
      </c>
      <c r="C58" s="171">
        <v>21</v>
      </c>
      <c r="D58" s="171" t="s">
        <v>404</v>
      </c>
      <c r="E58" s="172" t="s">
        <v>405</v>
      </c>
      <c r="F58" s="173">
        <v>23219</v>
      </c>
      <c r="G58" s="174">
        <v>51</v>
      </c>
      <c r="H58" s="171" t="s">
        <v>225</v>
      </c>
      <c r="I58" s="171">
        <v>21</v>
      </c>
      <c r="J58" s="171" t="s">
        <v>288</v>
      </c>
      <c r="K58" s="172" t="s">
        <v>289</v>
      </c>
      <c r="L58" s="173">
        <v>32015</v>
      </c>
      <c r="M58" s="178">
        <f t="shared" si="0"/>
        <v>0.004637004994466444</v>
      </c>
      <c r="N58" s="166">
        <f t="shared" si="1"/>
        <v>0</v>
      </c>
    </row>
    <row r="59" spans="2:14" ht="15.75" customHeight="1">
      <c r="B59" s="171" t="s">
        <v>225</v>
      </c>
      <c r="C59" s="171">
        <v>21</v>
      </c>
      <c r="D59" s="171" t="s">
        <v>244</v>
      </c>
      <c r="E59" s="172" t="s">
        <v>245</v>
      </c>
      <c r="F59" s="173">
        <v>161137</v>
      </c>
      <c r="G59" s="174">
        <v>52</v>
      </c>
      <c r="H59" s="171" t="s">
        <v>225</v>
      </c>
      <c r="I59" s="171">
        <v>21</v>
      </c>
      <c r="J59" s="171" t="s">
        <v>254</v>
      </c>
      <c r="K59" s="172" t="s">
        <v>255</v>
      </c>
      <c r="L59" s="173">
        <v>31287</v>
      </c>
      <c r="M59" s="178">
        <f t="shared" si="0"/>
        <v>0.004531562556984902</v>
      </c>
      <c r="N59" s="166">
        <f t="shared" si="1"/>
        <v>0</v>
      </c>
    </row>
    <row r="60" spans="2:14" ht="15.75" customHeight="1">
      <c r="B60" s="171" t="s">
        <v>225</v>
      </c>
      <c r="C60" s="171">
        <v>21</v>
      </c>
      <c r="D60" s="171" t="s">
        <v>406</v>
      </c>
      <c r="E60" s="172" t="s">
        <v>407</v>
      </c>
      <c r="F60" s="173">
        <v>10455</v>
      </c>
      <c r="G60" s="174">
        <v>53</v>
      </c>
      <c r="H60" s="171" t="s">
        <v>225</v>
      </c>
      <c r="I60" s="171">
        <v>21</v>
      </c>
      <c r="J60" s="171" t="s">
        <v>408</v>
      </c>
      <c r="K60" s="172" t="s">
        <v>409</v>
      </c>
      <c r="L60" s="173">
        <v>30917</v>
      </c>
      <c r="M60" s="178">
        <f t="shared" si="0"/>
        <v>0.004477972307165986</v>
      </c>
      <c r="N60" s="166">
        <f t="shared" si="1"/>
        <v>0</v>
      </c>
    </row>
    <row r="61" spans="2:14" ht="15.75" customHeight="1">
      <c r="B61" s="171" t="s">
        <v>225</v>
      </c>
      <c r="C61" s="171">
        <v>21</v>
      </c>
      <c r="D61" s="171" t="s">
        <v>410</v>
      </c>
      <c r="E61" s="172" t="s">
        <v>411</v>
      </c>
      <c r="F61" s="173">
        <v>8447</v>
      </c>
      <c r="G61" s="174">
        <v>54</v>
      </c>
      <c r="H61" s="171" t="s">
        <v>225</v>
      </c>
      <c r="I61" s="171">
        <v>21</v>
      </c>
      <c r="J61" s="171" t="s">
        <v>412</v>
      </c>
      <c r="K61" s="172" t="s">
        <v>413</v>
      </c>
      <c r="L61" s="173">
        <v>30913</v>
      </c>
      <c r="M61" s="178">
        <f t="shared" si="0"/>
        <v>0.00447739295311389</v>
      </c>
      <c r="N61" s="166">
        <f t="shared" si="1"/>
        <v>0</v>
      </c>
    </row>
    <row r="62" spans="2:14" ht="15.75" customHeight="1">
      <c r="B62" s="171" t="s">
        <v>225</v>
      </c>
      <c r="C62" s="171">
        <v>21</v>
      </c>
      <c r="D62" s="171" t="s">
        <v>414</v>
      </c>
      <c r="E62" s="172" t="s">
        <v>415</v>
      </c>
      <c r="F62" s="173">
        <v>13015</v>
      </c>
      <c r="G62" s="174">
        <v>55</v>
      </c>
      <c r="H62" s="171" t="s">
        <v>225</v>
      </c>
      <c r="I62" s="171">
        <v>21</v>
      </c>
      <c r="J62" s="171" t="s">
        <v>416</v>
      </c>
      <c r="K62" s="172" t="s">
        <v>417</v>
      </c>
      <c r="L62" s="173">
        <v>29755</v>
      </c>
      <c r="M62" s="178">
        <f t="shared" si="0"/>
        <v>0.004309669955031987</v>
      </c>
      <c r="N62" s="166">
        <f t="shared" si="1"/>
        <v>0</v>
      </c>
    </row>
    <row r="63" spans="2:14" ht="15.75" customHeight="1">
      <c r="B63" s="171" t="s">
        <v>225</v>
      </c>
      <c r="C63" s="171">
        <v>21</v>
      </c>
      <c r="D63" s="171" t="s">
        <v>418</v>
      </c>
      <c r="E63" s="172" t="s">
        <v>419</v>
      </c>
      <c r="F63" s="173">
        <v>21013</v>
      </c>
      <c r="G63" s="174">
        <v>56</v>
      </c>
      <c r="H63" s="171" t="s">
        <v>225</v>
      </c>
      <c r="I63" s="171">
        <v>21</v>
      </c>
      <c r="J63" s="171" t="s">
        <v>292</v>
      </c>
      <c r="K63" s="172" t="s">
        <v>293</v>
      </c>
      <c r="L63" s="173">
        <v>29200</v>
      </c>
      <c r="M63" s="178">
        <f t="shared" si="0"/>
        <v>0.004229284580303613</v>
      </c>
      <c r="N63" s="166">
        <f t="shared" si="1"/>
        <v>0</v>
      </c>
    </row>
    <row r="64" spans="2:14" ht="15.75" customHeight="1">
      <c r="B64" s="171" t="s">
        <v>225</v>
      </c>
      <c r="C64" s="171">
        <v>21</v>
      </c>
      <c r="D64" s="171" t="s">
        <v>278</v>
      </c>
      <c r="E64" s="172" t="s">
        <v>279</v>
      </c>
      <c r="F64" s="173">
        <v>77684</v>
      </c>
      <c r="G64" s="174">
        <v>57</v>
      </c>
      <c r="H64" s="171" t="s">
        <v>225</v>
      </c>
      <c r="I64" s="171">
        <v>21</v>
      </c>
      <c r="J64" s="171" t="s">
        <v>420</v>
      </c>
      <c r="K64" s="172" t="s">
        <v>421</v>
      </c>
      <c r="L64" s="173">
        <v>28511</v>
      </c>
      <c r="M64" s="178">
        <f t="shared" si="0"/>
        <v>0.004129490844830011</v>
      </c>
      <c r="N64" s="166">
        <f t="shared" si="1"/>
        <v>0</v>
      </c>
    </row>
    <row r="65" spans="2:14" ht="15.75" customHeight="1">
      <c r="B65" s="171" t="s">
        <v>225</v>
      </c>
      <c r="C65" s="171">
        <v>21</v>
      </c>
      <c r="D65" s="171" t="s">
        <v>422</v>
      </c>
      <c r="E65" s="172" t="s">
        <v>423</v>
      </c>
      <c r="F65" s="173">
        <v>14346</v>
      </c>
      <c r="G65" s="174">
        <v>58</v>
      </c>
      <c r="H65" s="171" t="s">
        <v>225</v>
      </c>
      <c r="I65" s="171">
        <v>21</v>
      </c>
      <c r="J65" s="171" t="s">
        <v>362</v>
      </c>
      <c r="K65" s="172" t="s">
        <v>363</v>
      </c>
      <c r="L65" s="173">
        <v>28022</v>
      </c>
      <c r="M65" s="178">
        <f t="shared" si="0"/>
        <v>0.004058664811961228</v>
      </c>
      <c r="N65" s="166">
        <f t="shared" si="1"/>
        <v>0</v>
      </c>
    </row>
    <row r="66" spans="2:14" ht="15.75" customHeight="1">
      <c r="B66" s="171" t="s">
        <v>225</v>
      </c>
      <c r="C66" s="171">
        <v>21</v>
      </c>
      <c r="D66" s="171" t="s">
        <v>248</v>
      </c>
      <c r="E66" s="172" t="s">
        <v>249</v>
      </c>
      <c r="F66" s="173">
        <v>120265</v>
      </c>
      <c r="G66" s="174">
        <v>59</v>
      </c>
      <c r="H66" s="171" t="s">
        <v>225</v>
      </c>
      <c r="I66" s="171">
        <v>21</v>
      </c>
      <c r="J66" s="171" t="s">
        <v>424</v>
      </c>
      <c r="K66" s="172" t="s">
        <v>425</v>
      </c>
      <c r="L66" s="173">
        <v>27976</v>
      </c>
      <c r="M66" s="178">
        <f t="shared" si="0"/>
        <v>0.00405200224036212</v>
      </c>
      <c r="N66" s="166">
        <f t="shared" si="1"/>
        <v>0</v>
      </c>
    </row>
    <row r="67" spans="2:14" ht="15.75" customHeight="1">
      <c r="B67" s="171" t="s">
        <v>225</v>
      </c>
      <c r="C67" s="171">
        <v>21</v>
      </c>
      <c r="D67" s="171" t="s">
        <v>320</v>
      </c>
      <c r="E67" s="172" t="s">
        <v>321</v>
      </c>
      <c r="F67" s="173">
        <v>48320</v>
      </c>
      <c r="G67" s="174">
        <v>60</v>
      </c>
      <c r="H67" s="171" t="s">
        <v>225</v>
      </c>
      <c r="I67" s="171">
        <v>21</v>
      </c>
      <c r="J67" s="171" t="s">
        <v>426</v>
      </c>
      <c r="K67" s="172" t="s">
        <v>427</v>
      </c>
      <c r="L67" s="173">
        <v>27817</v>
      </c>
      <c r="M67" s="178">
        <f t="shared" si="0"/>
        <v>0.004028972916791288</v>
      </c>
      <c r="N67" s="166">
        <f t="shared" si="1"/>
        <v>0</v>
      </c>
    </row>
    <row r="68" spans="2:14" ht="15.75" customHeight="1">
      <c r="B68" s="171" t="s">
        <v>225</v>
      </c>
      <c r="C68" s="171">
        <v>21</v>
      </c>
      <c r="D68" s="171" t="s">
        <v>356</v>
      </c>
      <c r="E68" s="172" t="s">
        <v>357</v>
      </c>
      <c r="F68" s="173">
        <v>40268</v>
      </c>
      <c r="G68" s="174">
        <v>61</v>
      </c>
      <c r="H68" s="171" t="s">
        <v>225</v>
      </c>
      <c r="I68" s="171">
        <v>21</v>
      </c>
      <c r="J68" s="171" t="s">
        <v>428</v>
      </c>
      <c r="K68" s="172" t="s">
        <v>429</v>
      </c>
      <c r="L68" s="173">
        <v>27507</v>
      </c>
      <c r="M68" s="178">
        <f t="shared" si="0"/>
        <v>0.003984072977753818</v>
      </c>
      <c r="N68" s="166">
        <f t="shared" si="1"/>
        <v>0</v>
      </c>
    </row>
    <row r="69" spans="2:14" ht="15.75" customHeight="1">
      <c r="B69" s="171" t="s">
        <v>225</v>
      </c>
      <c r="C69" s="171">
        <v>21</v>
      </c>
      <c r="D69" s="171" t="s">
        <v>430</v>
      </c>
      <c r="E69" s="172" t="s">
        <v>431</v>
      </c>
      <c r="F69" s="173">
        <v>15782</v>
      </c>
      <c r="G69" s="174">
        <v>62</v>
      </c>
      <c r="H69" s="171" t="s">
        <v>225</v>
      </c>
      <c r="I69" s="171">
        <v>21</v>
      </c>
      <c r="J69" s="171" t="s">
        <v>268</v>
      </c>
      <c r="K69" s="172" t="s">
        <v>269</v>
      </c>
      <c r="L69" s="173">
        <v>26880</v>
      </c>
      <c r="M69" s="178">
        <f t="shared" si="0"/>
        <v>0.0038932592300877098</v>
      </c>
      <c r="N69" s="166">
        <f t="shared" si="1"/>
        <v>0</v>
      </c>
    </row>
    <row r="70" spans="2:14" ht="15.75" customHeight="1">
      <c r="B70" s="171" t="s">
        <v>225</v>
      </c>
      <c r="C70" s="171">
        <v>21</v>
      </c>
      <c r="D70" s="171" t="s">
        <v>298</v>
      </c>
      <c r="E70" s="172" t="s">
        <v>299</v>
      </c>
      <c r="F70" s="173">
        <v>63821</v>
      </c>
      <c r="G70" s="174">
        <v>63</v>
      </c>
      <c r="H70" s="171" t="s">
        <v>225</v>
      </c>
      <c r="I70" s="171">
        <v>21</v>
      </c>
      <c r="J70" s="171" t="s">
        <v>432</v>
      </c>
      <c r="K70" s="172" t="s">
        <v>433</v>
      </c>
      <c r="L70" s="173">
        <v>26452</v>
      </c>
      <c r="M70" s="178">
        <f t="shared" si="0"/>
        <v>0.0038312683465133966</v>
      </c>
      <c r="N70" s="166">
        <f t="shared" si="1"/>
        <v>0</v>
      </c>
    </row>
    <row r="71" spans="2:14" ht="15.75" customHeight="1">
      <c r="B71" s="171" t="s">
        <v>225</v>
      </c>
      <c r="C71" s="171">
        <v>21</v>
      </c>
      <c r="D71" s="171" t="s">
        <v>412</v>
      </c>
      <c r="E71" s="172" t="s">
        <v>413</v>
      </c>
      <c r="F71" s="173">
        <v>30913</v>
      </c>
      <c r="G71" s="174">
        <v>64</v>
      </c>
      <c r="H71" s="171" t="s">
        <v>225</v>
      </c>
      <c r="I71" s="171">
        <v>21</v>
      </c>
      <c r="J71" s="171" t="s">
        <v>250</v>
      </c>
      <c r="K71" s="172" t="s">
        <v>251</v>
      </c>
      <c r="L71" s="173">
        <v>26348</v>
      </c>
      <c r="M71" s="178">
        <f t="shared" si="0"/>
        <v>0.0038162051411588906</v>
      </c>
      <c r="N71" s="166">
        <f t="shared" si="1"/>
        <v>0</v>
      </c>
    </row>
    <row r="72" spans="2:14" ht="15.75" customHeight="1">
      <c r="B72" s="171" t="s">
        <v>225</v>
      </c>
      <c r="C72" s="171">
        <v>21</v>
      </c>
      <c r="D72" s="171" t="s">
        <v>434</v>
      </c>
      <c r="E72" s="172" t="s">
        <v>435</v>
      </c>
      <c r="F72" s="173">
        <v>12653</v>
      </c>
      <c r="G72" s="174">
        <v>65</v>
      </c>
      <c r="H72" s="171" t="s">
        <v>225</v>
      </c>
      <c r="I72" s="171">
        <v>21</v>
      </c>
      <c r="J72" s="171" t="s">
        <v>242</v>
      </c>
      <c r="K72" s="172" t="s">
        <v>243</v>
      </c>
      <c r="L72" s="173">
        <v>25823</v>
      </c>
      <c r="M72" s="178">
        <f t="shared" si="0"/>
        <v>0.00374016492182124</v>
      </c>
      <c r="N72" s="166">
        <f t="shared" si="1"/>
        <v>0</v>
      </c>
    </row>
    <row r="73" spans="2:14" ht="15.75" customHeight="1">
      <c r="B73" s="171" t="s">
        <v>225</v>
      </c>
      <c r="C73" s="171">
        <v>21</v>
      </c>
      <c r="D73" s="171" t="s">
        <v>436</v>
      </c>
      <c r="E73" s="172" t="s">
        <v>437</v>
      </c>
      <c r="F73" s="173">
        <v>22881</v>
      </c>
      <c r="G73" s="174">
        <v>66</v>
      </c>
      <c r="H73" s="171" t="s">
        <v>225</v>
      </c>
      <c r="I73" s="171">
        <v>21</v>
      </c>
      <c r="J73" s="171" t="s">
        <v>438</v>
      </c>
      <c r="K73" s="172" t="s">
        <v>439</v>
      </c>
      <c r="L73" s="173">
        <v>25440</v>
      </c>
      <c r="M73" s="178">
        <f t="shared" si="0"/>
        <v>0.0036846917713330113</v>
      </c>
      <c r="N73" s="166">
        <f t="shared" si="1"/>
        <v>0</v>
      </c>
    </row>
    <row r="74" spans="2:14" ht="15.75" customHeight="1">
      <c r="B74" s="171" t="s">
        <v>225</v>
      </c>
      <c r="C74" s="171">
        <v>21</v>
      </c>
      <c r="D74" s="171" t="s">
        <v>440</v>
      </c>
      <c r="E74" s="172" t="s">
        <v>441</v>
      </c>
      <c r="F74" s="173">
        <v>11084</v>
      </c>
      <c r="G74" s="174">
        <v>67</v>
      </c>
      <c r="H74" s="171" t="s">
        <v>225</v>
      </c>
      <c r="I74" s="171">
        <v>21</v>
      </c>
      <c r="J74" s="171" t="s">
        <v>442</v>
      </c>
      <c r="K74" s="172" t="s">
        <v>443</v>
      </c>
      <c r="L74" s="173">
        <v>25371</v>
      </c>
      <c r="M74" s="178">
        <f t="shared" si="0"/>
        <v>0.0036746979139343485</v>
      </c>
      <c r="N74" s="166">
        <f t="shared" si="1"/>
        <v>0</v>
      </c>
    </row>
    <row r="75" spans="2:14" ht="15.75" customHeight="1">
      <c r="B75" s="171" t="s">
        <v>225</v>
      </c>
      <c r="C75" s="171">
        <v>21</v>
      </c>
      <c r="D75" s="171" t="s">
        <v>444</v>
      </c>
      <c r="E75" s="172" t="s">
        <v>445</v>
      </c>
      <c r="F75" s="173">
        <v>17029</v>
      </c>
      <c r="G75" s="174">
        <v>68</v>
      </c>
      <c r="H75" s="171" t="s">
        <v>225</v>
      </c>
      <c r="I75" s="171">
        <v>21</v>
      </c>
      <c r="J75" s="171" t="s">
        <v>446</v>
      </c>
      <c r="K75" s="172" t="s">
        <v>447</v>
      </c>
      <c r="L75" s="173">
        <v>25117</v>
      </c>
      <c r="M75" s="178">
        <f t="shared" si="0"/>
        <v>0.003637908931626228</v>
      </c>
      <c r="N75" s="166">
        <f t="shared" si="1"/>
        <v>0</v>
      </c>
    </row>
    <row r="76" spans="2:14" ht="15.75" customHeight="1">
      <c r="B76" s="171" t="s">
        <v>225</v>
      </c>
      <c r="C76" s="171">
        <v>21</v>
      </c>
      <c r="D76" s="171" t="s">
        <v>346</v>
      </c>
      <c r="E76" s="172" t="s">
        <v>347</v>
      </c>
      <c r="F76" s="173">
        <v>40629</v>
      </c>
      <c r="G76" s="174">
        <v>69</v>
      </c>
      <c r="H76" s="171" t="s">
        <v>225</v>
      </c>
      <c r="I76" s="171">
        <v>21</v>
      </c>
      <c r="J76" s="171" t="s">
        <v>448</v>
      </c>
      <c r="K76" s="172" t="s">
        <v>449</v>
      </c>
      <c r="L76" s="173">
        <v>25041</v>
      </c>
      <c r="M76" s="178">
        <f t="shared" si="0"/>
        <v>0.003626901204636397</v>
      </c>
      <c r="N76" s="166">
        <f t="shared" si="1"/>
        <v>0</v>
      </c>
    </row>
    <row r="77" spans="2:14" ht="15.75" customHeight="1">
      <c r="B77" s="171" t="s">
        <v>225</v>
      </c>
      <c r="C77" s="171">
        <v>21</v>
      </c>
      <c r="D77" s="171" t="s">
        <v>450</v>
      </c>
      <c r="E77" s="172" t="s">
        <v>451</v>
      </c>
      <c r="F77" s="173">
        <v>8321</v>
      </c>
      <c r="G77" s="174">
        <v>70</v>
      </c>
      <c r="H77" s="171" t="s">
        <v>225</v>
      </c>
      <c r="I77" s="171">
        <v>21</v>
      </c>
      <c r="J77" s="171" t="s">
        <v>452</v>
      </c>
      <c r="K77" s="172" t="s">
        <v>453</v>
      </c>
      <c r="L77" s="173">
        <v>24907</v>
      </c>
      <c r="M77" s="178">
        <f t="shared" si="0"/>
        <v>0.003607492843891168</v>
      </c>
      <c r="N77" s="166">
        <f t="shared" si="1"/>
        <v>0</v>
      </c>
    </row>
    <row r="78" spans="2:14" ht="15.75" customHeight="1">
      <c r="B78" s="171" t="s">
        <v>225</v>
      </c>
      <c r="C78" s="171">
        <v>21</v>
      </c>
      <c r="D78" s="171" t="s">
        <v>454</v>
      </c>
      <c r="E78" s="172" t="s">
        <v>455</v>
      </c>
      <c r="F78" s="173">
        <v>10073</v>
      </c>
      <c r="G78" s="174">
        <v>71</v>
      </c>
      <c r="H78" s="171" t="s">
        <v>225</v>
      </c>
      <c r="I78" s="171">
        <v>21</v>
      </c>
      <c r="J78" s="171" t="s">
        <v>456</v>
      </c>
      <c r="K78" s="172" t="s">
        <v>457</v>
      </c>
      <c r="L78" s="173">
        <v>24663</v>
      </c>
      <c r="M78" s="178">
        <f t="shared" si="0"/>
        <v>0.003572152246713288</v>
      </c>
      <c r="N78" s="166">
        <f t="shared" si="1"/>
        <v>0</v>
      </c>
    </row>
    <row r="79" spans="2:14" ht="15.75" customHeight="1">
      <c r="B79" s="171" t="s">
        <v>225</v>
      </c>
      <c r="C79" s="171">
        <v>21</v>
      </c>
      <c r="D79" s="171" t="s">
        <v>458</v>
      </c>
      <c r="E79" s="172" t="s">
        <v>459</v>
      </c>
      <c r="F79" s="173">
        <v>18573</v>
      </c>
      <c r="G79" s="174">
        <v>72</v>
      </c>
      <c r="H79" s="171" t="s">
        <v>225</v>
      </c>
      <c r="I79" s="171">
        <v>21</v>
      </c>
      <c r="J79" s="171" t="s">
        <v>460</v>
      </c>
      <c r="K79" s="172" t="s">
        <v>461</v>
      </c>
      <c r="L79" s="173">
        <v>24475</v>
      </c>
      <c r="M79" s="178">
        <f t="shared" si="0"/>
        <v>0.0035449226062647583</v>
      </c>
      <c r="N79" s="166">
        <f t="shared" si="1"/>
        <v>0</v>
      </c>
    </row>
    <row r="80" spans="2:14" ht="15.75" customHeight="1">
      <c r="B80" s="171" t="s">
        <v>225</v>
      </c>
      <c r="C80" s="171">
        <v>21</v>
      </c>
      <c r="D80" s="171" t="s">
        <v>462</v>
      </c>
      <c r="E80" s="172" t="s">
        <v>463</v>
      </c>
      <c r="F80" s="173">
        <v>12375</v>
      </c>
      <c r="G80" s="174">
        <v>73</v>
      </c>
      <c r="H80" s="171" t="s">
        <v>225</v>
      </c>
      <c r="I80" s="171">
        <v>21</v>
      </c>
      <c r="J80" s="171" t="s">
        <v>400</v>
      </c>
      <c r="K80" s="172" t="s">
        <v>401</v>
      </c>
      <c r="L80" s="173">
        <v>23866</v>
      </c>
      <c r="M80" s="178">
        <f t="shared" si="0"/>
        <v>0.0034567159518330837</v>
      </c>
      <c r="N80" s="166">
        <f t="shared" si="1"/>
        <v>0</v>
      </c>
    </row>
    <row r="81" spans="2:14" ht="15.75" customHeight="1">
      <c r="B81" s="171" t="s">
        <v>225</v>
      </c>
      <c r="C81" s="171">
        <v>21</v>
      </c>
      <c r="D81" s="171" t="s">
        <v>464</v>
      </c>
      <c r="E81" s="172" t="s">
        <v>465</v>
      </c>
      <c r="F81" s="173">
        <v>15239</v>
      </c>
      <c r="G81" s="174">
        <v>74</v>
      </c>
      <c r="H81" s="171" t="s">
        <v>225</v>
      </c>
      <c r="I81" s="171">
        <v>21</v>
      </c>
      <c r="J81" s="171" t="s">
        <v>366</v>
      </c>
      <c r="K81" s="172" t="s">
        <v>367</v>
      </c>
      <c r="L81" s="173">
        <v>23375</v>
      </c>
      <c r="M81" s="178">
        <f t="shared" si="0"/>
        <v>0.0033856002419382523</v>
      </c>
      <c r="N81" s="166">
        <f t="shared" si="1"/>
        <v>0</v>
      </c>
    </row>
    <row r="82" spans="2:14" ht="15.75" customHeight="1">
      <c r="B82" s="171" t="s">
        <v>225</v>
      </c>
      <c r="C82" s="171">
        <v>21</v>
      </c>
      <c r="D82" s="171" t="s">
        <v>466</v>
      </c>
      <c r="E82" s="172" t="s">
        <v>467</v>
      </c>
      <c r="F82" s="173">
        <v>11464</v>
      </c>
      <c r="G82" s="174">
        <v>75</v>
      </c>
      <c r="H82" s="171" t="s">
        <v>225</v>
      </c>
      <c r="I82" s="171">
        <v>21</v>
      </c>
      <c r="J82" s="171" t="s">
        <v>468</v>
      </c>
      <c r="K82" s="172" t="s">
        <v>469</v>
      </c>
      <c r="L82" s="173">
        <v>23243</v>
      </c>
      <c r="M82" s="178">
        <f t="shared" si="0"/>
        <v>0.0033664815582190714</v>
      </c>
      <c r="N82" s="166">
        <f t="shared" si="1"/>
        <v>0</v>
      </c>
    </row>
    <row r="83" spans="2:14" ht="15.75" customHeight="1">
      <c r="B83" s="171" t="s">
        <v>225</v>
      </c>
      <c r="C83" s="171">
        <v>21</v>
      </c>
      <c r="D83" s="171" t="s">
        <v>470</v>
      </c>
      <c r="E83" s="172" t="s">
        <v>471</v>
      </c>
      <c r="F83" s="173">
        <v>17579</v>
      </c>
      <c r="G83" s="174">
        <v>76</v>
      </c>
      <c r="H83" s="171" t="s">
        <v>225</v>
      </c>
      <c r="I83" s="171">
        <v>21</v>
      </c>
      <c r="J83" s="171" t="s">
        <v>472</v>
      </c>
      <c r="K83" s="172" t="s">
        <v>473</v>
      </c>
      <c r="L83" s="173">
        <v>23232</v>
      </c>
      <c r="M83" s="178">
        <f t="shared" si="0"/>
        <v>0.003364888334575806</v>
      </c>
      <c r="N83" s="166">
        <f t="shared" si="1"/>
        <v>0</v>
      </c>
    </row>
    <row r="84" spans="2:14" ht="15.75" customHeight="1">
      <c r="B84" s="171" t="s">
        <v>225</v>
      </c>
      <c r="C84" s="171">
        <v>21</v>
      </c>
      <c r="D84" s="171" t="s">
        <v>474</v>
      </c>
      <c r="E84" s="172" t="s">
        <v>475</v>
      </c>
      <c r="F84" s="173">
        <v>10591</v>
      </c>
      <c r="G84" s="174">
        <v>77</v>
      </c>
      <c r="H84" s="171" t="s">
        <v>225</v>
      </c>
      <c r="I84" s="171">
        <v>21</v>
      </c>
      <c r="J84" s="171" t="s">
        <v>404</v>
      </c>
      <c r="K84" s="172" t="s">
        <v>405</v>
      </c>
      <c r="L84" s="173">
        <v>23219</v>
      </c>
      <c r="M84" s="178">
        <f t="shared" si="0"/>
        <v>0.0033630054339064933</v>
      </c>
      <c r="N84" s="166">
        <f t="shared" si="1"/>
        <v>0</v>
      </c>
    </row>
    <row r="85" spans="2:14" ht="15.75" customHeight="1">
      <c r="B85" s="171" t="s">
        <v>225</v>
      </c>
      <c r="C85" s="171">
        <v>21</v>
      </c>
      <c r="D85" s="171" t="s">
        <v>476</v>
      </c>
      <c r="E85" s="172" t="s">
        <v>477</v>
      </c>
      <c r="F85" s="173">
        <v>17747</v>
      </c>
      <c r="G85" s="174">
        <v>78</v>
      </c>
      <c r="H85" s="171" t="s">
        <v>225</v>
      </c>
      <c r="I85" s="171">
        <v>21</v>
      </c>
      <c r="J85" s="171" t="s">
        <v>436</v>
      </c>
      <c r="K85" s="172" t="s">
        <v>437</v>
      </c>
      <c r="L85" s="173">
        <v>22881</v>
      </c>
      <c r="M85" s="178">
        <f t="shared" si="0"/>
        <v>0.0033140500165043485</v>
      </c>
      <c r="N85" s="166">
        <f t="shared" si="1"/>
        <v>0</v>
      </c>
    </row>
    <row r="86" spans="2:14" ht="15.75" customHeight="1">
      <c r="B86" s="171" t="s">
        <v>225</v>
      </c>
      <c r="C86" s="171">
        <v>21</v>
      </c>
      <c r="D86" s="171" t="s">
        <v>478</v>
      </c>
      <c r="E86" s="172" t="s">
        <v>479</v>
      </c>
      <c r="F86" s="173">
        <v>16456</v>
      </c>
      <c r="G86" s="174">
        <v>79</v>
      </c>
      <c r="H86" s="171" t="s">
        <v>225</v>
      </c>
      <c r="I86" s="171">
        <v>21</v>
      </c>
      <c r="J86" s="171" t="s">
        <v>480</v>
      </c>
      <c r="K86" s="172" t="s">
        <v>481</v>
      </c>
      <c r="L86" s="173">
        <v>22822</v>
      </c>
      <c r="M86" s="178">
        <f t="shared" si="0"/>
        <v>0.003305504544235927</v>
      </c>
      <c r="N86" s="166">
        <f t="shared" si="1"/>
        <v>0</v>
      </c>
    </row>
    <row r="87" spans="2:14" ht="15.75" customHeight="1">
      <c r="B87" s="171" t="s">
        <v>225</v>
      </c>
      <c r="C87" s="171">
        <v>21</v>
      </c>
      <c r="D87" s="171" t="s">
        <v>482</v>
      </c>
      <c r="E87" s="172" t="s">
        <v>483</v>
      </c>
      <c r="F87" s="173">
        <v>7626</v>
      </c>
      <c r="G87" s="174">
        <v>80</v>
      </c>
      <c r="H87" s="171" t="s">
        <v>225</v>
      </c>
      <c r="I87" s="171">
        <v>21</v>
      </c>
      <c r="J87" s="171" t="s">
        <v>484</v>
      </c>
      <c r="K87" s="172" t="s">
        <v>485</v>
      </c>
      <c r="L87" s="173">
        <v>22602</v>
      </c>
      <c r="M87" s="178">
        <f t="shared" si="0"/>
        <v>0.0032736400713706255</v>
      </c>
      <c r="N87" s="166">
        <f t="shared" si="1"/>
        <v>0</v>
      </c>
    </row>
    <row r="88" spans="2:14" ht="15.75" customHeight="1">
      <c r="B88" s="171" t="s">
        <v>225</v>
      </c>
      <c r="C88" s="171">
        <v>21</v>
      </c>
      <c r="D88" s="171" t="s">
        <v>486</v>
      </c>
      <c r="E88" s="172" t="s">
        <v>487</v>
      </c>
      <c r="F88" s="173">
        <v>10011</v>
      </c>
      <c r="G88" s="174">
        <v>81</v>
      </c>
      <c r="H88" s="171" t="s">
        <v>225</v>
      </c>
      <c r="I88" s="171">
        <v>21</v>
      </c>
      <c r="J88" s="171" t="s">
        <v>238</v>
      </c>
      <c r="K88" s="172" t="s">
        <v>239</v>
      </c>
      <c r="L88" s="173">
        <v>21659</v>
      </c>
      <c r="M88" s="178">
        <f t="shared" si="0"/>
        <v>0.003137057353588903</v>
      </c>
      <c r="N88" s="166">
        <f t="shared" si="1"/>
        <v>0</v>
      </c>
    </row>
    <row r="89" spans="2:14" ht="15.75" customHeight="1">
      <c r="B89" s="171" t="s">
        <v>225</v>
      </c>
      <c r="C89" s="171">
        <v>21</v>
      </c>
      <c r="D89" s="171" t="s">
        <v>446</v>
      </c>
      <c r="E89" s="172" t="s">
        <v>447</v>
      </c>
      <c r="F89" s="173">
        <v>25117</v>
      </c>
      <c r="G89" s="174">
        <v>82</v>
      </c>
      <c r="H89" s="171" t="s">
        <v>225</v>
      </c>
      <c r="I89" s="171">
        <v>21</v>
      </c>
      <c r="J89" s="171" t="s">
        <v>392</v>
      </c>
      <c r="K89" s="172" t="s">
        <v>393</v>
      </c>
      <c r="L89" s="173">
        <v>21464</v>
      </c>
      <c r="M89" s="178">
        <f t="shared" si="0"/>
        <v>0.003108813843549204</v>
      </c>
      <c r="N89" s="166">
        <f t="shared" si="1"/>
        <v>0</v>
      </c>
    </row>
    <row r="90" spans="2:14" ht="15.75" customHeight="1">
      <c r="B90" s="171" t="s">
        <v>225</v>
      </c>
      <c r="C90" s="171">
        <v>21</v>
      </c>
      <c r="D90" s="171" t="s">
        <v>488</v>
      </c>
      <c r="E90" s="172" t="s">
        <v>489</v>
      </c>
      <c r="F90" s="173">
        <v>6142</v>
      </c>
      <c r="G90" s="174">
        <v>83</v>
      </c>
      <c r="H90" s="171" t="s">
        <v>225</v>
      </c>
      <c r="I90" s="171">
        <v>21</v>
      </c>
      <c r="J90" s="171" t="s">
        <v>490</v>
      </c>
      <c r="K90" s="172" t="s">
        <v>491</v>
      </c>
      <c r="L90" s="173">
        <v>21164</v>
      </c>
      <c r="M90" s="178">
        <f t="shared" si="0"/>
        <v>0.003065362289641975</v>
      </c>
      <c r="N90" s="166">
        <f t="shared" si="1"/>
        <v>0</v>
      </c>
    </row>
    <row r="91" spans="2:14" ht="15.75" customHeight="1">
      <c r="B91" s="171" t="s">
        <v>225</v>
      </c>
      <c r="C91" s="171">
        <v>21</v>
      </c>
      <c r="D91" s="171" t="s">
        <v>290</v>
      </c>
      <c r="E91" s="172" t="s">
        <v>291</v>
      </c>
      <c r="F91" s="173">
        <v>67626</v>
      </c>
      <c r="G91" s="174">
        <v>84</v>
      </c>
      <c r="H91" s="171" t="s">
        <v>225</v>
      </c>
      <c r="I91" s="171">
        <v>21</v>
      </c>
      <c r="J91" s="171" t="s">
        <v>418</v>
      </c>
      <c r="K91" s="172" t="s">
        <v>419</v>
      </c>
      <c r="L91" s="173">
        <v>21013</v>
      </c>
      <c r="M91" s="178">
        <f t="shared" si="0"/>
        <v>0.0030434916741753364</v>
      </c>
      <c r="N91" s="166">
        <f t="shared" si="1"/>
        <v>0</v>
      </c>
    </row>
    <row r="92" spans="2:14" ht="15.75" customHeight="1">
      <c r="B92" s="171" t="s">
        <v>225</v>
      </c>
      <c r="C92" s="171">
        <v>21</v>
      </c>
      <c r="D92" s="171" t="s">
        <v>492</v>
      </c>
      <c r="E92" s="172" t="s">
        <v>493</v>
      </c>
      <c r="F92" s="173">
        <v>11827</v>
      </c>
      <c r="G92" s="174">
        <v>85</v>
      </c>
      <c r="H92" s="171" t="s">
        <v>225</v>
      </c>
      <c r="I92" s="171">
        <v>21</v>
      </c>
      <c r="J92" s="171" t="s">
        <v>494</v>
      </c>
      <c r="K92" s="172" t="s">
        <v>495</v>
      </c>
      <c r="L92" s="173">
        <v>20892</v>
      </c>
      <c r="M92" s="178">
        <f t="shared" si="0"/>
        <v>0.003025966214099421</v>
      </c>
      <c r="N92" s="166">
        <f t="shared" si="1"/>
        <v>0</v>
      </c>
    </row>
    <row r="93" spans="2:14" ht="15.75" customHeight="1">
      <c r="B93" s="171" t="s">
        <v>225</v>
      </c>
      <c r="C93" s="171">
        <v>21</v>
      </c>
      <c r="D93" s="171" t="s">
        <v>424</v>
      </c>
      <c r="E93" s="172" t="s">
        <v>425</v>
      </c>
      <c r="F93" s="173">
        <v>27976</v>
      </c>
      <c r="G93" s="174">
        <v>86</v>
      </c>
      <c r="H93" s="171" t="s">
        <v>225</v>
      </c>
      <c r="I93" s="171">
        <v>21</v>
      </c>
      <c r="J93" s="171" t="s">
        <v>496</v>
      </c>
      <c r="K93" s="172" t="s">
        <v>497</v>
      </c>
      <c r="L93" s="173">
        <v>20891</v>
      </c>
      <c r="M93" s="178">
        <f t="shared" si="0"/>
        <v>0.0030258213755863968</v>
      </c>
      <c r="N93" s="166">
        <f t="shared" si="1"/>
        <v>0</v>
      </c>
    </row>
    <row r="94" spans="2:14" ht="15.75" customHeight="1">
      <c r="B94" s="171" t="s">
        <v>225</v>
      </c>
      <c r="C94" s="171">
        <v>21</v>
      </c>
      <c r="D94" s="171" t="s">
        <v>432</v>
      </c>
      <c r="E94" s="172" t="s">
        <v>433</v>
      </c>
      <c r="F94" s="173">
        <v>26452</v>
      </c>
      <c r="G94" s="174">
        <v>87</v>
      </c>
      <c r="H94" s="171" t="s">
        <v>225</v>
      </c>
      <c r="I94" s="171">
        <v>21</v>
      </c>
      <c r="J94" s="171" t="s">
        <v>334</v>
      </c>
      <c r="K94" s="172" t="s">
        <v>335</v>
      </c>
      <c r="L94" s="173">
        <v>20853</v>
      </c>
      <c r="M94" s="178">
        <f t="shared" si="0"/>
        <v>0.003020317512091481</v>
      </c>
      <c r="N94" s="166">
        <f t="shared" si="1"/>
        <v>0</v>
      </c>
    </row>
    <row r="95" spans="2:14" ht="15.75" customHeight="1">
      <c r="B95" s="171" t="s">
        <v>225</v>
      </c>
      <c r="C95" s="171">
        <v>21</v>
      </c>
      <c r="D95" s="171" t="s">
        <v>498</v>
      </c>
      <c r="E95" s="172" t="s">
        <v>499</v>
      </c>
      <c r="F95" s="173">
        <v>13774</v>
      </c>
      <c r="G95" s="174">
        <v>88</v>
      </c>
      <c r="H95" s="171" t="s">
        <v>225</v>
      </c>
      <c r="I95" s="171">
        <v>21</v>
      </c>
      <c r="J95" s="171" t="s">
        <v>500</v>
      </c>
      <c r="K95" s="172" t="s">
        <v>501</v>
      </c>
      <c r="L95" s="173">
        <v>20815</v>
      </c>
      <c r="M95" s="178">
        <f t="shared" si="0"/>
        <v>0.0030148136485965656</v>
      </c>
      <c r="N95" s="166">
        <f t="shared" si="1"/>
        <v>0</v>
      </c>
    </row>
    <row r="96" spans="2:14" ht="15.75" customHeight="1">
      <c r="B96" s="171" t="s">
        <v>225</v>
      </c>
      <c r="C96" s="171">
        <v>21</v>
      </c>
      <c r="D96" s="171" t="s">
        <v>502</v>
      </c>
      <c r="E96" s="172" t="s">
        <v>503</v>
      </c>
      <c r="F96" s="173">
        <v>11628</v>
      </c>
      <c r="G96" s="174">
        <v>89</v>
      </c>
      <c r="H96" s="171" t="s">
        <v>225</v>
      </c>
      <c r="I96" s="171">
        <v>21</v>
      </c>
      <c r="J96" s="171" t="s">
        <v>504</v>
      </c>
      <c r="K96" s="172" t="s">
        <v>505</v>
      </c>
      <c r="L96" s="173">
        <v>20678</v>
      </c>
      <c r="M96" s="178">
        <f t="shared" si="0"/>
        <v>0.0029949707723122645</v>
      </c>
      <c r="N96" s="166">
        <f t="shared" si="1"/>
        <v>0</v>
      </c>
    </row>
    <row r="97" spans="2:14" ht="15.75" customHeight="1">
      <c r="B97" s="171" t="s">
        <v>225</v>
      </c>
      <c r="C97" s="171">
        <v>21</v>
      </c>
      <c r="D97" s="171" t="s">
        <v>232</v>
      </c>
      <c r="E97" s="172" t="s">
        <v>233</v>
      </c>
      <c r="F97" s="173">
        <v>253123</v>
      </c>
      <c r="G97" s="174">
        <v>90</v>
      </c>
      <c r="H97" s="171" t="s">
        <v>225</v>
      </c>
      <c r="I97" s="171">
        <v>21</v>
      </c>
      <c r="J97" s="171" t="s">
        <v>506</v>
      </c>
      <c r="K97" s="172" t="s">
        <v>507</v>
      </c>
      <c r="L97" s="173">
        <v>20612</v>
      </c>
      <c r="M97" s="178">
        <f t="shared" si="0"/>
        <v>0.002985411430452674</v>
      </c>
      <c r="N97" s="166">
        <f t="shared" si="1"/>
        <v>0</v>
      </c>
    </row>
    <row r="98" spans="2:14" ht="15.75" customHeight="1">
      <c r="B98" s="171" t="s">
        <v>225</v>
      </c>
      <c r="C98" s="171">
        <v>21</v>
      </c>
      <c r="D98" s="171" t="s">
        <v>508</v>
      </c>
      <c r="E98" s="172" t="s">
        <v>509</v>
      </c>
      <c r="F98" s="173">
        <v>15609</v>
      </c>
      <c r="G98" s="174">
        <v>91</v>
      </c>
      <c r="H98" s="171" t="s">
        <v>225</v>
      </c>
      <c r="I98" s="171">
        <v>21</v>
      </c>
      <c r="J98" s="171" t="s">
        <v>510</v>
      </c>
      <c r="K98" s="172" t="s">
        <v>511</v>
      </c>
      <c r="L98" s="173">
        <v>20596</v>
      </c>
      <c r="M98" s="178">
        <f t="shared" si="0"/>
        <v>0.0029830940142442884</v>
      </c>
      <c r="N98" s="166">
        <f t="shared" si="1"/>
        <v>0</v>
      </c>
    </row>
    <row r="99" spans="2:14" ht="15.75" customHeight="1">
      <c r="B99" s="171" t="s">
        <v>225</v>
      </c>
      <c r="C99" s="171">
        <v>21</v>
      </c>
      <c r="D99" s="171" t="s">
        <v>294</v>
      </c>
      <c r="E99" s="172" t="s">
        <v>295</v>
      </c>
      <c r="F99" s="173">
        <v>66433</v>
      </c>
      <c r="G99" s="174">
        <v>92</v>
      </c>
      <c r="H99" s="171" t="s">
        <v>225</v>
      </c>
      <c r="I99" s="171">
        <v>21</v>
      </c>
      <c r="J99" s="171" t="s">
        <v>512</v>
      </c>
      <c r="K99" s="172" t="s">
        <v>513</v>
      </c>
      <c r="L99" s="173">
        <v>20393</v>
      </c>
      <c r="M99" s="178">
        <f t="shared" si="0"/>
        <v>0.002953691796100397</v>
      </c>
      <c r="N99" s="166">
        <f t="shared" si="1"/>
        <v>0</v>
      </c>
    </row>
    <row r="100" spans="2:14" ht="15.75" customHeight="1">
      <c r="B100" s="171" t="s">
        <v>225</v>
      </c>
      <c r="C100" s="171">
        <v>21</v>
      </c>
      <c r="D100" s="171" t="s">
        <v>438</v>
      </c>
      <c r="E100" s="172" t="s">
        <v>439</v>
      </c>
      <c r="F100" s="173">
        <v>25440</v>
      </c>
      <c r="G100" s="174">
        <v>93</v>
      </c>
      <c r="H100" s="171" t="s">
        <v>225</v>
      </c>
      <c r="I100" s="171">
        <v>21</v>
      </c>
      <c r="J100" s="171" t="s">
        <v>514</v>
      </c>
      <c r="K100" s="172" t="s">
        <v>515</v>
      </c>
      <c r="L100" s="173">
        <v>20235</v>
      </c>
      <c r="M100" s="178">
        <f t="shared" si="0"/>
        <v>0.00293080731104259</v>
      </c>
      <c r="N100" s="166">
        <f t="shared" si="1"/>
        <v>0</v>
      </c>
    </row>
    <row r="101" spans="2:14" ht="15.75" customHeight="1">
      <c r="B101" s="171" t="s">
        <v>225</v>
      </c>
      <c r="C101" s="171">
        <v>21</v>
      </c>
      <c r="D101" s="171" t="s">
        <v>516</v>
      </c>
      <c r="E101" s="172" t="s">
        <v>517</v>
      </c>
      <c r="F101" s="173">
        <v>9819</v>
      </c>
      <c r="G101" s="174">
        <v>94</v>
      </c>
      <c r="H101" s="171" t="s">
        <v>225</v>
      </c>
      <c r="I101" s="171">
        <v>21</v>
      </c>
      <c r="J101" s="171" t="s">
        <v>518</v>
      </c>
      <c r="K101" s="172" t="s">
        <v>519</v>
      </c>
      <c r="L101" s="173">
        <v>19846</v>
      </c>
      <c r="M101" s="178">
        <f t="shared" si="0"/>
        <v>0.0028744651294762163</v>
      </c>
      <c r="N101" s="166">
        <f t="shared" si="1"/>
        <v>0</v>
      </c>
    </row>
    <row r="102" spans="2:14" ht="15.75" customHeight="1">
      <c r="B102" s="171" t="s">
        <v>225</v>
      </c>
      <c r="C102" s="171">
        <v>21</v>
      </c>
      <c r="D102" s="171" t="s">
        <v>520</v>
      </c>
      <c r="E102" s="172" t="s">
        <v>521</v>
      </c>
      <c r="F102" s="173">
        <v>16124</v>
      </c>
      <c r="G102" s="174">
        <v>95</v>
      </c>
      <c r="H102" s="171" t="s">
        <v>225</v>
      </c>
      <c r="I102" s="171">
        <v>21</v>
      </c>
      <c r="J102" s="171" t="s">
        <v>388</v>
      </c>
      <c r="K102" s="172" t="s">
        <v>389</v>
      </c>
      <c r="L102" s="173">
        <v>19702</v>
      </c>
      <c r="M102" s="178">
        <f t="shared" si="0"/>
        <v>0.0028536083836007463</v>
      </c>
      <c r="N102" s="166">
        <f t="shared" si="1"/>
        <v>0</v>
      </c>
    </row>
    <row r="103" spans="2:14" ht="15.75" customHeight="1">
      <c r="B103" s="171" t="s">
        <v>225</v>
      </c>
      <c r="C103" s="171">
        <v>21</v>
      </c>
      <c r="D103" s="171" t="s">
        <v>472</v>
      </c>
      <c r="E103" s="172" t="s">
        <v>473</v>
      </c>
      <c r="F103" s="173">
        <v>23232</v>
      </c>
      <c r="G103" s="174">
        <v>96</v>
      </c>
      <c r="H103" s="171" t="s">
        <v>225</v>
      </c>
      <c r="I103" s="171">
        <v>21</v>
      </c>
      <c r="J103" s="171" t="s">
        <v>522</v>
      </c>
      <c r="K103" s="172" t="s">
        <v>523</v>
      </c>
      <c r="L103" s="173">
        <v>19288</v>
      </c>
      <c r="M103" s="178">
        <f t="shared" si="0"/>
        <v>0.0027936452392087704</v>
      </c>
      <c r="N103" s="166">
        <f t="shared" si="1"/>
        <v>0</v>
      </c>
    </row>
    <row r="104" spans="2:14" ht="15.75" customHeight="1">
      <c r="B104" s="171" t="s">
        <v>225</v>
      </c>
      <c r="C104" s="171">
        <v>21</v>
      </c>
      <c r="D104" s="171" t="s">
        <v>524</v>
      </c>
      <c r="E104" s="172" t="s">
        <v>525</v>
      </c>
      <c r="F104" s="173">
        <v>15827</v>
      </c>
      <c r="G104" s="174">
        <v>97</v>
      </c>
      <c r="H104" s="171" t="s">
        <v>225</v>
      </c>
      <c r="I104" s="171">
        <v>21</v>
      </c>
      <c r="J104" s="171" t="s">
        <v>526</v>
      </c>
      <c r="K104" s="172" t="s">
        <v>527</v>
      </c>
      <c r="L104" s="173">
        <v>19267</v>
      </c>
      <c r="M104" s="178">
        <f t="shared" si="0"/>
        <v>0.0027906036304352643</v>
      </c>
      <c r="N104" s="166">
        <f t="shared" si="1"/>
        <v>0</v>
      </c>
    </row>
    <row r="105" spans="2:14" ht="15.75" customHeight="1">
      <c r="B105" s="171" t="s">
        <v>225</v>
      </c>
      <c r="C105" s="171">
        <v>21</v>
      </c>
      <c r="D105" s="171" t="s">
        <v>528</v>
      </c>
      <c r="E105" s="172" t="s">
        <v>529</v>
      </c>
      <c r="F105" s="173">
        <v>3431</v>
      </c>
      <c r="G105" s="174">
        <v>98</v>
      </c>
      <c r="H105" s="171" t="s">
        <v>225</v>
      </c>
      <c r="I105" s="171">
        <v>21</v>
      </c>
      <c r="J105" s="171" t="s">
        <v>530</v>
      </c>
      <c r="K105" s="172" t="s">
        <v>531</v>
      </c>
      <c r="L105" s="173">
        <v>19080</v>
      </c>
      <c r="M105" s="178">
        <f t="shared" si="0"/>
        <v>0.0027635188284997583</v>
      </c>
      <c r="N105" s="166">
        <f t="shared" si="1"/>
        <v>0</v>
      </c>
    </row>
    <row r="106" spans="2:14" ht="15.75" customHeight="1">
      <c r="B106" s="171" t="s">
        <v>225</v>
      </c>
      <c r="C106" s="171">
        <v>21</v>
      </c>
      <c r="D106" s="171" t="s">
        <v>318</v>
      </c>
      <c r="E106" s="172" t="s">
        <v>319</v>
      </c>
      <c r="F106" s="173">
        <v>48992</v>
      </c>
      <c r="G106" s="174">
        <v>99</v>
      </c>
      <c r="H106" s="171" t="s">
        <v>225</v>
      </c>
      <c r="I106" s="171">
        <v>21</v>
      </c>
      <c r="J106" s="171" t="s">
        <v>532</v>
      </c>
      <c r="K106" s="172" t="s">
        <v>533</v>
      </c>
      <c r="L106" s="173">
        <v>18999</v>
      </c>
      <c r="M106" s="178">
        <f t="shared" si="0"/>
        <v>0.0027517869089448066</v>
      </c>
      <c r="N106" s="166">
        <f t="shared" si="1"/>
        <v>0</v>
      </c>
    </row>
    <row r="107" spans="2:14" ht="15.75" customHeight="1">
      <c r="B107" s="171" t="s">
        <v>225</v>
      </c>
      <c r="C107" s="171">
        <v>21</v>
      </c>
      <c r="D107" s="171" t="s">
        <v>534</v>
      </c>
      <c r="E107" s="172" t="s">
        <v>535</v>
      </c>
      <c r="F107" s="173">
        <v>10602</v>
      </c>
      <c r="G107" s="174">
        <v>100</v>
      </c>
      <c r="H107" s="171" t="s">
        <v>225</v>
      </c>
      <c r="I107" s="171">
        <v>21</v>
      </c>
      <c r="J107" s="171" t="s">
        <v>382</v>
      </c>
      <c r="K107" s="172" t="s">
        <v>383</v>
      </c>
      <c r="L107" s="173">
        <v>18943</v>
      </c>
      <c r="M107" s="178">
        <f t="shared" si="0"/>
        <v>0.002743675952215457</v>
      </c>
      <c r="N107" s="166">
        <f t="shared" si="1"/>
        <v>0</v>
      </c>
    </row>
    <row r="108" spans="2:14" ht="15.75" customHeight="1">
      <c r="B108" s="171" t="s">
        <v>225</v>
      </c>
      <c r="C108" s="171">
        <v>21</v>
      </c>
      <c r="D108" s="171" t="s">
        <v>536</v>
      </c>
      <c r="E108" s="172" t="s">
        <v>537</v>
      </c>
      <c r="F108" s="173">
        <v>8716</v>
      </c>
      <c r="G108" s="174">
        <v>101</v>
      </c>
      <c r="H108" s="171" t="s">
        <v>225</v>
      </c>
      <c r="I108" s="171">
        <v>21</v>
      </c>
      <c r="J108" s="171" t="s">
        <v>538</v>
      </c>
      <c r="K108" s="172" t="s">
        <v>539</v>
      </c>
      <c r="L108" s="173">
        <v>18938</v>
      </c>
      <c r="M108" s="178">
        <f t="shared" si="0"/>
        <v>0.0027429517596503365</v>
      </c>
      <c r="N108" s="166">
        <f t="shared" si="1"/>
        <v>0</v>
      </c>
    </row>
    <row r="109" spans="2:14" ht="15.75" customHeight="1">
      <c r="B109" s="171" t="s">
        <v>225</v>
      </c>
      <c r="C109" s="171">
        <v>21</v>
      </c>
      <c r="D109" s="171" t="s">
        <v>540</v>
      </c>
      <c r="E109" s="172" t="s">
        <v>541</v>
      </c>
      <c r="F109" s="173">
        <v>15893</v>
      </c>
      <c r="G109" s="174">
        <v>102</v>
      </c>
      <c r="H109" s="171" t="s">
        <v>225</v>
      </c>
      <c r="I109" s="171">
        <v>21</v>
      </c>
      <c r="J109" s="171" t="s">
        <v>542</v>
      </c>
      <c r="K109" s="172" t="s">
        <v>543</v>
      </c>
      <c r="L109" s="173">
        <v>18607</v>
      </c>
      <c r="M109" s="178">
        <f t="shared" si="0"/>
        <v>0.0026950102118393606</v>
      </c>
      <c r="N109" s="166">
        <f t="shared" si="1"/>
        <v>0</v>
      </c>
    </row>
    <row r="110" spans="2:14" ht="15.75" customHeight="1">
      <c r="B110" s="171" t="s">
        <v>225</v>
      </c>
      <c r="C110" s="171">
        <v>21</v>
      </c>
      <c r="D110" s="171" t="s">
        <v>544</v>
      </c>
      <c r="E110" s="172" t="s">
        <v>545</v>
      </c>
      <c r="F110" s="173">
        <v>11020</v>
      </c>
      <c r="G110" s="174">
        <v>103</v>
      </c>
      <c r="H110" s="171" t="s">
        <v>225</v>
      </c>
      <c r="I110" s="171">
        <v>21</v>
      </c>
      <c r="J110" s="171" t="s">
        <v>458</v>
      </c>
      <c r="K110" s="172" t="s">
        <v>459</v>
      </c>
      <c r="L110" s="173">
        <v>18573</v>
      </c>
      <c r="M110" s="178">
        <f t="shared" si="0"/>
        <v>0.0026900857023965416</v>
      </c>
      <c r="N110" s="166">
        <f t="shared" si="1"/>
        <v>0</v>
      </c>
    </row>
    <row r="111" spans="2:14" ht="15.75" customHeight="1">
      <c r="B111" s="171" t="s">
        <v>225</v>
      </c>
      <c r="C111" s="171">
        <v>21</v>
      </c>
      <c r="D111" s="171" t="s">
        <v>546</v>
      </c>
      <c r="E111" s="172" t="s">
        <v>547</v>
      </c>
      <c r="F111" s="173">
        <v>11111</v>
      </c>
      <c r="G111" s="174">
        <v>104</v>
      </c>
      <c r="H111" s="171" t="s">
        <v>225</v>
      </c>
      <c r="I111" s="171">
        <v>21</v>
      </c>
      <c r="J111" s="171" t="s">
        <v>548</v>
      </c>
      <c r="K111" s="172" t="s">
        <v>549</v>
      </c>
      <c r="L111" s="173">
        <v>18549</v>
      </c>
      <c r="M111" s="178">
        <f t="shared" si="0"/>
        <v>0.002686609578083963</v>
      </c>
      <c r="N111" s="166">
        <f t="shared" si="1"/>
        <v>0</v>
      </c>
    </row>
    <row r="112" spans="2:14" ht="15.75" customHeight="1">
      <c r="B112" s="171" t="s">
        <v>225</v>
      </c>
      <c r="C112" s="171">
        <v>21</v>
      </c>
      <c r="D112" s="171" t="s">
        <v>550</v>
      </c>
      <c r="E112" s="172" t="s">
        <v>551</v>
      </c>
      <c r="F112" s="173">
        <v>7359</v>
      </c>
      <c r="G112" s="174">
        <v>105</v>
      </c>
      <c r="H112" s="171" t="s">
        <v>225</v>
      </c>
      <c r="I112" s="171">
        <v>21</v>
      </c>
      <c r="J112" s="171" t="s">
        <v>552</v>
      </c>
      <c r="K112" s="172" t="s">
        <v>553</v>
      </c>
      <c r="L112" s="173">
        <v>18420</v>
      </c>
      <c r="M112" s="178">
        <f t="shared" si="0"/>
        <v>0.0026679254099038546</v>
      </c>
      <c r="N112" s="166">
        <f t="shared" si="1"/>
        <v>0</v>
      </c>
    </row>
    <row r="113" spans="2:14" ht="15.75" customHeight="1">
      <c r="B113" s="171" t="s">
        <v>225</v>
      </c>
      <c r="C113" s="171">
        <v>21</v>
      </c>
      <c r="D113" s="171" t="s">
        <v>554</v>
      </c>
      <c r="E113" s="172" t="s">
        <v>555</v>
      </c>
      <c r="F113" s="173">
        <v>11642</v>
      </c>
      <c r="G113" s="174">
        <v>106</v>
      </c>
      <c r="H113" s="171" t="s">
        <v>225</v>
      </c>
      <c r="I113" s="171">
        <v>21</v>
      </c>
      <c r="J113" s="171" t="s">
        <v>556</v>
      </c>
      <c r="K113" s="172" t="s">
        <v>557</v>
      </c>
      <c r="L113" s="173">
        <v>18406</v>
      </c>
      <c r="M113" s="178">
        <f t="shared" si="0"/>
        <v>0.0026658976707215174</v>
      </c>
      <c r="N113" s="166">
        <f t="shared" si="1"/>
        <v>0</v>
      </c>
    </row>
    <row r="114" spans="2:14" ht="15.75" customHeight="1">
      <c r="B114" s="171" t="s">
        <v>225</v>
      </c>
      <c r="C114" s="171">
        <v>21</v>
      </c>
      <c r="D114" s="171" t="s">
        <v>558</v>
      </c>
      <c r="E114" s="172" t="s">
        <v>559</v>
      </c>
      <c r="F114" s="173">
        <v>11871</v>
      </c>
      <c r="G114" s="174">
        <v>107</v>
      </c>
      <c r="H114" s="171" t="s">
        <v>225</v>
      </c>
      <c r="I114" s="171">
        <v>21</v>
      </c>
      <c r="J114" s="171" t="s">
        <v>316</v>
      </c>
      <c r="K114" s="172" t="s">
        <v>317</v>
      </c>
      <c r="L114" s="173">
        <v>18365</v>
      </c>
      <c r="M114" s="178">
        <f t="shared" si="0"/>
        <v>0.0026599592916875295</v>
      </c>
      <c r="N114" s="166">
        <f t="shared" si="1"/>
        <v>0</v>
      </c>
    </row>
    <row r="115" spans="2:14" ht="15.75" customHeight="1">
      <c r="B115" s="171" t="s">
        <v>225</v>
      </c>
      <c r="C115" s="171">
        <v>21</v>
      </c>
      <c r="D115" s="171" t="s">
        <v>560</v>
      </c>
      <c r="E115" s="172" t="s">
        <v>561</v>
      </c>
      <c r="F115" s="173">
        <v>6788</v>
      </c>
      <c r="G115" s="174">
        <v>108</v>
      </c>
      <c r="H115" s="171" t="s">
        <v>225</v>
      </c>
      <c r="I115" s="171">
        <v>21</v>
      </c>
      <c r="J115" s="171" t="s">
        <v>562</v>
      </c>
      <c r="K115" s="172" t="s">
        <v>563</v>
      </c>
      <c r="L115" s="173">
        <v>18256</v>
      </c>
      <c r="M115" s="178">
        <f t="shared" si="0"/>
        <v>0.002644171893767903</v>
      </c>
      <c r="N115" s="166">
        <f t="shared" si="1"/>
        <v>0</v>
      </c>
    </row>
    <row r="116" spans="2:14" ht="15.75" customHeight="1">
      <c r="B116" s="171" t="s">
        <v>225</v>
      </c>
      <c r="C116" s="171">
        <v>21</v>
      </c>
      <c r="D116" s="171" t="s">
        <v>526</v>
      </c>
      <c r="E116" s="172" t="s">
        <v>527</v>
      </c>
      <c r="F116" s="173">
        <v>19267</v>
      </c>
      <c r="G116" s="174">
        <v>109</v>
      </c>
      <c r="H116" s="171" t="s">
        <v>225</v>
      </c>
      <c r="I116" s="171">
        <v>21</v>
      </c>
      <c r="J116" s="171" t="s">
        <v>564</v>
      </c>
      <c r="K116" s="172" t="s">
        <v>565</v>
      </c>
      <c r="L116" s="173">
        <v>18182</v>
      </c>
      <c r="M116" s="178">
        <f t="shared" si="0"/>
        <v>0.00263345384380412</v>
      </c>
      <c r="N116" s="166">
        <f t="shared" si="1"/>
        <v>0</v>
      </c>
    </row>
    <row r="117" spans="2:14" ht="15.75" customHeight="1">
      <c r="B117" s="171" t="s">
        <v>225</v>
      </c>
      <c r="C117" s="171">
        <v>21</v>
      </c>
      <c r="D117" s="171" t="s">
        <v>500</v>
      </c>
      <c r="E117" s="172" t="s">
        <v>501</v>
      </c>
      <c r="F117" s="173">
        <v>20815</v>
      </c>
      <c r="G117" s="174">
        <v>110</v>
      </c>
      <c r="H117" s="171" t="s">
        <v>225</v>
      </c>
      <c r="I117" s="171">
        <v>21</v>
      </c>
      <c r="J117" s="171" t="s">
        <v>566</v>
      </c>
      <c r="K117" s="172" t="s">
        <v>567</v>
      </c>
      <c r="L117" s="173">
        <v>18095</v>
      </c>
      <c r="M117" s="178">
        <f t="shared" si="0"/>
        <v>0.0026208528931710236</v>
      </c>
      <c r="N117" s="166">
        <f t="shared" si="1"/>
        <v>0</v>
      </c>
    </row>
    <row r="118" spans="2:14" ht="15.75" customHeight="1">
      <c r="B118" s="171" t="s">
        <v>225</v>
      </c>
      <c r="C118" s="171">
        <v>21</v>
      </c>
      <c r="D118" s="171" t="s">
        <v>568</v>
      </c>
      <c r="E118" s="172" t="s">
        <v>569</v>
      </c>
      <c r="F118" s="173">
        <v>7658</v>
      </c>
      <c r="G118" s="174">
        <v>111</v>
      </c>
      <c r="H118" s="171" t="s">
        <v>225</v>
      </c>
      <c r="I118" s="171">
        <v>21</v>
      </c>
      <c r="J118" s="171" t="s">
        <v>276</v>
      </c>
      <c r="K118" s="172" t="s">
        <v>277</v>
      </c>
      <c r="L118" s="173">
        <v>17948</v>
      </c>
      <c r="M118" s="178">
        <f t="shared" si="0"/>
        <v>0.002599561631756481</v>
      </c>
      <c r="N118" s="166">
        <f t="shared" si="1"/>
        <v>0</v>
      </c>
    </row>
    <row r="119" spans="2:14" ht="15.75" customHeight="1">
      <c r="B119" s="171" t="s">
        <v>225</v>
      </c>
      <c r="C119" s="171">
        <v>21</v>
      </c>
      <c r="D119" s="171" t="s">
        <v>570</v>
      </c>
      <c r="E119" s="172" t="s">
        <v>571</v>
      </c>
      <c r="F119" s="173">
        <v>15734</v>
      </c>
      <c r="G119" s="174">
        <v>112</v>
      </c>
      <c r="H119" s="171" t="s">
        <v>225</v>
      </c>
      <c r="I119" s="171">
        <v>21</v>
      </c>
      <c r="J119" s="171" t="s">
        <v>572</v>
      </c>
      <c r="K119" s="172" t="s">
        <v>573</v>
      </c>
      <c r="L119" s="173">
        <v>17773</v>
      </c>
      <c r="M119" s="178">
        <f t="shared" si="0"/>
        <v>0.002574214891977264</v>
      </c>
      <c r="N119" s="166">
        <f t="shared" si="1"/>
        <v>0</v>
      </c>
    </row>
    <row r="120" spans="2:14" ht="15.75" customHeight="1">
      <c r="B120" s="171" t="s">
        <v>225</v>
      </c>
      <c r="C120" s="171">
        <v>21</v>
      </c>
      <c r="D120" s="171" t="s">
        <v>574</v>
      </c>
      <c r="E120" s="172" t="s">
        <v>575</v>
      </c>
      <c r="F120" s="173">
        <v>16375</v>
      </c>
      <c r="G120" s="174">
        <v>113</v>
      </c>
      <c r="H120" s="171" t="s">
        <v>225</v>
      </c>
      <c r="I120" s="171">
        <v>21</v>
      </c>
      <c r="J120" s="171" t="s">
        <v>476</v>
      </c>
      <c r="K120" s="172" t="s">
        <v>477</v>
      </c>
      <c r="L120" s="173">
        <v>17747</v>
      </c>
      <c r="M120" s="178">
        <f t="shared" si="0"/>
        <v>0.002570449090638638</v>
      </c>
      <c r="N120" s="166">
        <f t="shared" si="1"/>
        <v>0</v>
      </c>
    </row>
    <row r="121" spans="2:14" ht="15.75" customHeight="1">
      <c r="B121" s="171" t="s">
        <v>225</v>
      </c>
      <c r="C121" s="171">
        <v>21</v>
      </c>
      <c r="D121" s="171" t="s">
        <v>480</v>
      </c>
      <c r="E121" s="172" t="s">
        <v>481</v>
      </c>
      <c r="F121" s="173">
        <v>22822</v>
      </c>
      <c r="G121" s="174">
        <v>114</v>
      </c>
      <c r="H121" s="171" t="s">
        <v>225</v>
      </c>
      <c r="I121" s="171">
        <v>21</v>
      </c>
      <c r="J121" s="171" t="s">
        <v>576</v>
      </c>
      <c r="K121" s="172" t="s">
        <v>577</v>
      </c>
      <c r="L121" s="173">
        <v>17663</v>
      </c>
      <c r="M121" s="178">
        <f t="shared" si="0"/>
        <v>0.0025582826555446136</v>
      </c>
      <c r="N121" s="166">
        <f t="shared" si="1"/>
        <v>0</v>
      </c>
    </row>
    <row r="122" spans="2:14" ht="15.75" customHeight="1">
      <c r="B122" s="171" t="s">
        <v>225</v>
      </c>
      <c r="C122" s="171">
        <v>21</v>
      </c>
      <c r="D122" s="171" t="s">
        <v>384</v>
      </c>
      <c r="E122" s="172" t="s">
        <v>385</v>
      </c>
      <c r="F122" s="173">
        <v>32988</v>
      </c>
      <c r="G122" s="174">
        <v>115</v>
      </c>
      <c r="H122" s="171" t="s">
        <v>225</v>
      </c>
      <c r="I122" s="171">
        <v>21</v>
      </c>
      <c r="J122" s="171" t="s">
        <v>470</v>
      </c>
      <c r="K122" s="172" t="s">
        <v>471</v>
      </c>
      <c r="L122" s="173">
        <v>17579</v>
      </c>
      <c r="M122" s="178">
        <f t="shared" si="0"/>
        <v>0.00254611622045059</v>
      </c>
      <c r="N122" s="166">
        <f t="shared" si="1"/>
        <v>0</v>
      </c>
    </row>
    <row r="123" spans="2:14" ht="15.75" customHeight="1">
      <c r="B123" s="171" t="s">
        <v>225</v>
      </c>
      <c r="C123" s="171">
        <v>21</v>
      </c>
      <c r="D123" s="171" t="s">
        <v>578</v>
      </c>
      <c r="E123" s="172" t="s">
        <v>579</v>
      </c>
      <c r="F123" s="173">
        <v>16169</v>
      </c>
      <c r="G123" s="174">
        <v>116</v>
      </c>
      <c r="H123" s="171" t="s">
        <v>225</v>
      </c>
      <c r="I123" s="171">
        <v>21</v>
      </c>
      <c r="J123" s="171" t="s">
        <v>306</v>
      </c>
      <c r="K123" s="172" t="s">
        <v>307</v>
      </c>
      <c r="L123" s="173">
        <v>17335</v>
      </c>
      <c r="M123" s="178">
        <f t="shared" si="0"/>
        <v>0.00251077562327271</v>
      </c>
      <c r="N123" s="166">
        <f t="shared" si="1"/>
        <v>0</v>
      </c>
    </row>
    <row r="124" spans="2:14" ht="15.75" customHeight="1">
      <c r="B124" s="171" t="s">
        <v>225</v>
      </c>
      <c r="C124" s="171">
        <v>21</v>
      </c>
      <c r="D124" s="171" t="s">
        <v>580</v>
      </c>
      <c r="E124" s="172" t="s">
        <v>581</v>
      </c>
      <c r="F124" s="173">
        <v>8284</v>
      </c>
      <c r="G124" s="174">
        <v>117</v>
      </c>
      <c r="H124" s="171" t="s">
        <v>225</v>
      </c>
      <c r="I124" s="171">
        <v>21</v>
      </c>
      <c r="J124" s="171" t="s">
        <v>444</v>
      </c>
      <c r="K124" s="172" t="s">
        <v>445</v>
      </c>
      <c r="L124" s="173">
        <v>17029</v>
      </c>
      <c r="M124" s="178">
        <f t="shared" si="0"/>
        <v>0.0024664550382873366</v>
      </c>
      <c r="N124" s="166">
        <f t="shared" si="1"/>
        <v>0</v>
      </c>
    </row>
    <row r="125" spans="2:14" ht="15.75" customHeight="1">
      <c r="B125" s="171" t="s">
        <v>225</v>
      </c>
      <c r="C125" s="171">
        <v>21</v>
      </c>
      <c r="D125" s="171" t="s">
        <v>510</v>
      </c>
      <c r="E125" s="172" t="s">
        <v>511</v>
      </c>
      <c r="F125" s="173">
        <v>20596</v>
      </c>
      <c r="G125" s="174">
        <v>118</v>
      </c>
      <c r="H125" s="171" t="s">
        <v>225</v>
      </c>
      <c r="I125" s="171">
        <v>21</v>
      </c>
      <c r="J125" s="171" t="s">
        <v>302</v>
      </c>
      <c r="K125" s="172" t="s">
        <v>303</v>
      </c>
      <c r="L125" s="173">
        <v>16553</v>
      </c>
      <c r="M125" s="178">
        <f t="shared" si="0"/>
        <v>0.002397511906087867</v>
      </c>
      <c r="N125" s="166">
        <f t="shared" si="1"/>
        <v>0</v>
      </c>
    </row>
    <row r="126" spans="2:14" ht="15.75" customHeight="1">
      <c r="B126" s="171" t="s">
        <v>225</v>
      </c>
      <c r="C126" s="171">
        <v>21</v>
      </c>
      <c r="D126" s="171" t="s">
        <v>428</v>
      </c>
      <c r="E126" s="172" t="s">
        <v>429</v>
      </c>
      <c r="F126" s="173">
        <v>27507</v>
      </c>
      <c r="G126" s="174">
        <v>119</v>
      </c>
      <c r="H126" s="171" t="s">
        <v>225</v>
      </c>
      <c r="I126" s="171">
        <v>21</v>
      </c>
      <c r="J126" s="171" t="s">
        <v>478</v>
      </c>
      <c r="K126" s="172" t="s">
        <v>479</v>
      </c>
      <c r="L126" s="173">
        <v>16456</v>
      </c>
      <c r="M126" s="178">
        <f t="shared" si="0"/>
        <v>0.0023834625703245296</v>
      </c>
      <c r="N126" s="166">
        <f t="shared" si="1"/>
        <v>0</v>
      </c>
    </row>
    <row r="127" spans="2:14" ht="15.75" customHeight="1">
      <c r="B127" s="171" t="s">
        <v>225</v>
      </c>
      <c r="C127" s="171">
        <v>21</v>
      </c>
      <c r="D127" s="171" t="s">
        <v>582</v>
      </c>
      <c r="E127" s="172" t="s">
        <v>583</v>
      </c>
      <c r="F127" s="173">
        <v>14632</v>
      </c>
      <c r="G127" s="174">
        <v>120</v>
      </c>
      <c r="H127" s="171" t="s">
        <v>225</v>
      </c>
      <c r="I127" s="171">
        <v>21</v>
      </c>
      <c r="J127" s="171" t="s">
        <v>574</v>
      </c>
      <c r="K127" s="172" t="s">
        <v>575</v>
      </c>
      <c r="L127" s="173">
        <v>16375</v>
      </c>
      <c r="M127" s="178">
        <f t="shared" si="0"/>
        <v>0.002371730650769578</v>
      </c>
      <c r="N127" s="166">
        <f t="shared" si="1"/>
        <v>0</v>
      </c>
    </row>
    <row r="128" spans="2:14" ht="15.75" customHeight="1">
      <c r="B128" s="171" t="s">
        <v>225</v>
      </c>
      <c r="C128" s="171">
        <v>21</v>
      </c>
      <c r="D128" s="171" t="s">
        <v>390</v>
      </c>
      <c r="E128" s="172" t="s">
        <v>391</v>
      </c>
      <c r="F128" s="173">
        <v>32833</v>
      </c>
      <c r="G128" s="174">
        <v>121</v>
      </c>
      <c r="H128" s="171" t="s">
        <v>225</v>
      </c>
      <c r="I128" s="171">
        <v>21</v>
      </c>
      <c r="J128" s="171" t="s">
        <v>578</v>
      </c>
      <c r="K128" s="172" t="s">
        <v>579</v>
      </c>
      <c r="L128" s="173">
        <v>16169</v>
      </c>
      <c r="M128" s="178">
        <f t="shared" si="0"/>
        <v>0.002341893917086614</v>
      </c>
      <c r="N128" s="166">
        <f t="shared" si="1"/>
        <v>0</v>
      </c>
    </row>
    <row r="129" spans="2:14" ht="15.75" customHeight="1">
      <c r="B129" s="171" t="s">
        <v>225</v>
      </c>
      <c r="C129" s="171">
        <v>21</v>
      </c>
      <c r="D129" s="171" t="s">
        <v>584</v>
      </c>
      <c r="E129" s="172" t="s">
        <v>585</v>
      </c>
      <c r="F129" s="173">
        <v>9026</v>
      </c>
      <c r="G129" s="174">
        <v>122</v>
      </c>
      <c r="H129" s="171" t="s">
        <v>225</v>
      </c>
      <c r="I129" s="171">
        <v>21</v>
      </c>
      <c r="J129" s="171" t="s">
        <v>520</v>
      </c>
      <c r="K129" s="172" t="s">
        <v>521</v>
      </c>
      <c r="L129" s="173">
        <v>16124</v>
      </c>
      <c r="M129" s="178">
        <f t="shared" si="0"/>
        <v>0.0023353761840005293</v>
      </c>
      <c r="N129" s="166">
        <f t="shared" si="1"/>
        <v>0</v>
      </c>
    </row>
    <row r="130" spans="2:14" ht="15.75" customHeight="1">
      <c r="B130" s="171" t="s">
        <v>225</v>
      </c>
      <c r="C130" s="171">
        <v>21</v>
      </c>
      <c r="D130" s="171" t="s">
        <v>538</v>
      </c>
      <c r="E130" s="172" t="s">
        <v>539</v>
      </c>
      <c r="F130" s="173">
        <v>18938</v>
      </c>
      <c r="G130" s="174">
        <v>123</v>
      </c>
      <c r="H130" s="171" t="s">
        <v>225</v>
      </c>
      <c r="I130" s="171">
        <v>21</v>
      </c>
      <c r="J130" s="171" t="s">
        <v>540</v>
      </c>
      <c r="K130" s="172" t="s">
        <v>541</v>
      </c>
      <c r="L130" s="173">
        <v>15893</v>
      </c>
      <c r="M130" s="178">
        <f t="shared" si="0"/>
        <v>0.0023019184874919635</v>
      </c>
      <c r="N130" s="166">
        <f t="shared" si="1"/>
        <v>0</v>
      </c>
    </row>
    <row r="131" spans="2:14" ht="15.75" customHeight="1">
      <c r="B131" s="171" t="s">
        <v>225</v>
      </c>
      <c r="C131" s="171">
        <v>21</v>
      </c>
      <c r="D131" s="171" t="s">
        <v>586</v>
      </c>
      <c r="E131" s="172" t="s">
        <v>587</v>
      </c>
      <c r="F131" s="173">
        <v>14012</v>
      </c>
      <c r="G131" s="174">
        <v>124</v>
      </c>
      <c r="H131" s="171" t="s">
        <v>225</v>
      </c>
      <c r="I131" s="171">
        <v>21</v>
      </c>
      <c r="J131" s="171" t="s">
        <v>352</v>
      </c>
      <c r="K131" s="172" t="s">
        <v>353</v>
      </c>
      <c r="L131" s="173">
        <v>15855</v>
      </c>
      <c r="M131" s="178">
        <f t="shared" si="0"/>
        <v>0.0022964146239970477</v>
      </c>
      <c r="N131" s="166">
        <f t="shared" si="1"/>
        <v>0</v>
      </c>
    </row>
    <row r="132" spans="2:14" ht="15.75" customHeight="1">
      <c r="B132" s="171" t="s">
        <v>225</v>
      </c>
      <c r="C132" s="171">
        <v>21</v>
      </c>
      <c r="D132" s="171" t="s">
        <v>588</v>
      </c>
      <c r="E132" s="172" t="s">
        <v>589</v>
      </c>
      <c r="F132" s="173">
        <v>5243</v>
      </c>
      <c r="G132" s="174">
        <v>125</v>
      </c>
      <c r="H132" s="171" t="s">
        <v>225</v>
      </c>
      <c r="I132" s="171">
        <v>21</v>
      </c>
      <c r="J132" s="171" t="s">
        <v>524</v>
      </c>
      <c r="K132" s="172" t="s">
        <v>525</v>
      </c>
      <c r="L132" s="173">
        <v>15827</v>
      </c>
      <c r="M132" s="178">
        <f t="shared" si="0"/>
        <v>0.002292359145632373</v>
      </c>
      <c r="N132" s="166">
        <f t="shared" si="1"/>
        <v>0</v>
      </c>
    </row>
    <row r="133" spans="2:14" ht="15.75" customHeight="1">
      <c r="B133" s="171" t="s">
        <v>225</v>
      </c>
      <c r="C133" s="171">
        <v>21</v>
      </c>
      <c r="D133" s="171" t="s">
        <v>590</v>
      </c>
      <c r="E133" s="172" t="s">
        <v>591</v>
      </c>
      <c r="F133" s="173">
        <v>4592</v>
      </c>
      <c r="G133" s="174">
        <v>126</v>
      </c>
      <c r="H133" s="171" t="s">
        <v>225</v>
      </c>
      <c r="I133" s="171">
        <v>21</v>
      </c>
      <c r="J133" s="171" t="s">
        <v>430</v>
      </c>
      <c r="K133" s="172" t="s">
        <v>431</v>
      </c>
      <c r="L133" s="173">
        <v>15782</v>
      </c>
      <c r="M133" s="178">
        <f t="shared" si="0"/>
        <v>0.0022858414125462886</v>
      </c>
      <c r="N133" s="166">
        <f t="shared" si="1"/>
        <v>0</v>
      </c>
    </row>
    <row r="134" spans="2:14" ht="15.75" customHeight="1">
      <c r="B134" s="171" t="s">
        <v>225</v>
      </c>
      <c r="C134" s="171">
        <v>21</v>
      </c>
      <c r="D134" s="171" t="s">
        <v>512</v>
      </c>
      <c r="E134" s="172" t="s">
        <v>513</v>
      </c>
      <c r="F134" s="173">
        <v>20393</v>
      </c>
      <c r="G134" s="174">
        <v>127</v>
      </c>
      <c r="H134" s="171" t="s">
        <v>225</v>
      </c>
      <c r="I134" s="171">
        <v>21</v>
      </c>
      <c r="J134" s="171" t="s">
        <v>570</v>
      </c>
      <c r="K134" s="172" t="s">
        <v>571</v>
      </c>
      <c r="L134" s="173">
        <v>15734</v>
      </c>
      <c r="M134" s="178">
        <f t="shared" si="0"/>
        <v>0.002278889163921132</v>
      </c>
      <c r="N134" s="166">
        <f t="shared" si="1"/>
        <v>0</v>
      </c>
    </row>
    <row r="135" spans="2:14" ht="15.75" customHeight="1">
      <c r="B135" s="171" t="s">
        <v>225</v>
      </c>
      <c r="C135" s="171">
        <v>21</v>
      </c>
      <c r="D135" s="171" t="s">
        <v>530</v>
      </c>
      <c r="E135" s="172" t="s">
        <v>531</v>
      </c>
      <c r="F135" s="173">
        <v>19080</v>
      </c>
      <c r="G135" s="174">
        <v>128</v>
      </c>
      <c r="H135" s="171" t="s">
        <v>225</v>
      </c>
      <c r="I135" s="171">
        <v>21</v>
      </c>
      <c r="J135" s="171" t="s">
        <v>508</v>
      </c>
      <c r="K135" s="172" t="s">
        <v>509</v>
      </c>
      <c r="L135" s="173">
        <v>15609</v>
      </c>
      <c r="M135" s="178">
        <f t="shared" si="0"/>
        <v>0.00226078434979312</v>
      </c>
      <c r="N135" s="166">
        <f t="shared" si="1"/>
        <v>0</v>
      </c>
    </row>
    <row r="136" spans="2:14" ht="15.75" customHeight="1">
      <c r="B136" s="171" t="s">
        <v>225</v>
      </c>
      <c r="C136" s="171">
        <v>21</v>
      </c>
      <c r="D136" s="171" t="s">
        <v>592</v>
      </c>
      <c r="E136" s="172" t="s">
        <v>593</v>
      </c>
      <c r="F136" s="173">
        <v>14299</v>
      </c>
      <c r="G136" s="174">
        <v>129</v>
      </c>
      <c r="H136" s="171" t="s">
        <v>225</v>
      </c>
      <c r="I136" s="171">
        <v>21</v>
      </c>
      <c r="J136" s="171" t="s">
        <v>594</v>
      </c>
      <c r="K136" s="172" t="s">
        <v>595</v>
      </c>
      <c r="L136" s="173">
        <v>15609</v>
      </c>
      <c r="M136" s="178">
        <f t="shared" si="0"/>
        <v>0.00226078434979312</v>
      </c>
      <c r="N136" s="166">
        <f t="shared" si="1"/>
        <v>0</v>
      </c>
    </row>
    <row r="137" spans="2:14" ht="15.75" customHeight="1">
      <c r="B137" s="171" t="s">
        <v>225</v>
      </c>
      <c r="C137" s="171">
        <v>21</v>
      </c>
      <c r="D137" s="171" t="s">
        <v>252</v>
      </c>
      <c r="E137" s="172" t="s">
        <v>253</v>
      </c>
      <c r="F137" s="173">
        <v>117877</v>
      </c>
      <c r="G137" s="174">
        <v>130</v>
      </c>
      <c r="H137" s="171" t="s">
        <v>225</v>
      </c>
      <c r="I137" s="171">
        <v>21</v>
      </c>
      <c r="J137" s="171" t="s">
        <v>596</v>
      </c>
      <c r="K137" s="172" t="s">
        <v>597</v>
      </c>
      <c r="L137" s="173">
        <v>15520</v>
      </c>
      <c r="M137" s="178">
        <f t="shared" si="0"/>
        <v>0.0022478937221339754</v>
      </c>
      <c r="N137" s="166">
        <f t="shared" si="1"/>
        <v>0</v>
      </c>
    </row>
    <row r="138" spans="2:14" ht="15.75" customHeight="1">
      <c r="B138" s="171" t="s">
        <v>225</v>
      </c>
      <c r="C138" s="171">
        <v>21</v>
      </c>
      <c r="D138" s="171" t="s">
        <v>522</v>
      </c>
      <c r="E138" s="172" t="s">
        <v>523</v>
      </c>
      <c r="F138" s="173">
        <v>19288</v>
      </c>
      <c r="G138" s="174">
        <v>131</v>
      </c>
      <c r="H138" s="171" t="s">
        <v>225</v>
      </c>
      <c r="I138" s="171">
        <v>21</v>
      </c>
      <c r="J138" s="171" t="s">
        <v>598</v>
      </c>
      <c r="K138" s="172" t="s">
        <v>599</v>
      </c>
      <c r="L138" s="173">
        <v>15375</v>
      </c>
      <c r="M138" s="178">
        <f t="shared" si="0"/>
        <v>0.0022268921377454815</v>
      </c>
      <c r="N138" s="166">
        <f t="shared" si="1"/>
        <v>0</v>
      </c>
    </row>
    <row r="139" spans="2:14" ht="15.75" customHeight="1">
      <c r="B139" s="171" t="s">
        <v>225</v>
      </c>
      <c r="C139" s="171">
        <v>21</v>
      </c>
      <c r="D139" s="171" t="s">
        <v>494</v>
      </c>
      <c r="E139" s="172" t="s">
        <v>495</v>
      </c>
      <c r="F139" s="173">
        <v>20892</v>
      </c>
      <c r="G139" s="174">
        <v>132</v>
      </c>
      <c r="H139" s="171" t="s">
        <v>225</v>
      </c>
      <c r="I139" s="171">
        <v>21</v>
      </c>
      <c r="J139" s="171" t="s">
        <v>272</v>
      </c>
      <c r="K139" s="172" t="s">
        <v>273</v>
      </c>
      <c r="L139" s="173">
        <v>15286</v>
      </c>
      <c r="M139" s="178">
        <f t="shared" si="0"/>
        <v>0.0022140015100863366</v>
      </c>
      <c r="N139" s="166">
        <f t="shared" si="1"/>
        <v>0</v>
      </c>
    </row>
    <row r="140" spans="2:14" ht="15.75" customHeight="1">
      <c r="B140" s="171" t="s">
        <v>225</v>
      </c>
      <c r="C140" s="171">
        <v>21</v>
      </c>
      <c r="D140" s="171" t="s">
        <v>376</v>
      </c>
      <c r="E140" s="172" t="s">
        <v>377</v>
      </c>
      <c r="F140" s="173">
        <v>34146</v>
      </c>
      <c r="G140" s="174">
        <v>133</v>
      </c>
      <c r="H140" s="171" t="s">
        <v>225</v>
      </c>
      <c r="I140" s="171">
        <v>21</v>
      </c>
      <c r="J140" s="171" t="s">
        <v>464</v>
      </c>
      <c r="K140" s="172" t="s">
        <v>465</v>
      </c>
      <c r="L140" s="173">
        <v>15239</v>
      </c>
      <c r="M140" s="178">
        <f t="shared" si="0"/>
        <v>0.0022071940999742043</v>
      </c>
      <c r="N140" s="166">
        <f t="shared" si="1"/>
        <v>0</v>
      </c>
    </row>
    <row r="141" spans="2:14" ht="15.75" customHeight="1">
      <c r="B141" s="171" t="s">
        <v>225</v>
      </c>
      <c r="C141" s="171">
        <v>21</v>
      </c>
      <c r="D141" s="171" t="s">
        <v>548</v>
      </c>
      <c r="E141" s="172" t="s">
        <v>549</v>
      </c>
      <c r="F141" s="173">
        <v>18549</v>
      </c>
      <c r="G141" s="174">
        <v>134</v>
      </c>
      <c r="H141" s="171" t="s">
        <v>225</v>
      </c>
      <c r="I141" s="171">
        <v>21</v>
      </c>
      <c r="J141" s="171" t="s">
        <v>370</v>
      </c>
      <c r="K141" s="172" t="s">
        <v>371</v>
      </c>
      <c r="L141" s="173">
        <v>15100</v>
      </c>
      <c r="M141" s="178">
        <f t="shared" si="0"/>
        <v>0.002187061546663855</v>
      </c>
      <c r="N141" s="166">
        <f t="shared" si="1"/>
        <v>0</v>
      </c>
    </row>
    <row r="142" spans="2:14" ht="15.75" customHeight="1">
      <c r="B142" s="171" t="s">
        <v>225</v>
      </c>
      <c r="C142" s="171">
        <v>21</v>
      </c>
      <c r="D142" s="171" t="s">
        <v>532</v>
      </c>
      <c r="E142" s="172" t="s">
        <v>533</v>
      </c>
      <c r="F142" s="173">
        <v>18999</v>
      </c>
      <c r="G142" s="174">
        <v>135</v>
      </c>
      <c r="H142" s="171" t="s">
        <v>225</v>
      </c>
      <c r="I142" s="171">
        <v>21</v>
      </c>
      <c r="J142" s="171" t="s">
        <v>280</v>
      </c>
      <c r="K142" s="172" t="s">
        <v>281</v>
      </c>
      <c r="L142" s="173">
        <v>15018</v>
      </c>
      <c r="M142" s="178">
        <f t="shared" si="0"/>
        <v>0.002175184788595879</v>
      </c>
      <c r="N142" s="166">
        <f t="shared" si="1"/>
        <v>0</v>
      </c>
    </row>
    <row r="143" spans="2:14" ht="15.75" customHeight="1">
      <c r="B143" s="171" t="s">
        <v>225</v>
      </c>
      <c r="C143" s="171">
        <v>21</v>
      </c>
      <c r="D143" s="171" t="s">
        <v>594</v>
      </c>
      <c r="E143" s="172" t="s">
        <v>595</v>
      </c>
      <c r="F143" s="173">
        <v>15609</v>
      </c>
      <c r="G143" s="174">
        <v>136</v>
      </c>
      <c r="H143" s="171" t="s">
        <v>225</v>
      </c>
      <c r="I143" s="171">
        <v>21</v>
      </c>
      <c r="J143" s="171" t="s">
        <v>600</v>
      </c>
      <c r="K143" s="172" t="s">
        <v>601</v>
      </c>
      <c r="L143" s="173">
        <v>14918</v>
      </c>
      <c r="M143" s="178">
        <f t="shared" si="0"/>
        <v>0.002160700937293469</v>
      </c>
      <c r="N143" s="166">
        <f t="shared" si="1"/>
        <v>0</v>
      </c>
    </row>
    <row r="144" spans="2:14" ht="15.75" customHeight="1">
      <c r="B144" s="171" t="s">
        <v>225</v>
      </c>
      <c r="C144" s="171">
        <v>21</v>
      </c>
      <c r="D144" s="171" t="s">
        <v>506</v>
      </c>
      <c r="E144" s="172" t="s">
        <v>507</v>
      </c>
      <c r="F144" s="173">
        <v>20612</v>
      </c>
      <c r="G144" s="174">
        <v>137</v>
      </c>
      <c r="H144" s="171" t="s">
        <v>225</v>
      </c>
      <c r="I144" s="171">
        <v>21</v>
      </c>
      <c r="J144" s="171" t="s">
        <v>582</v>
      </c>
      <c r="K144" s="172" t="s">
        <v>583</v>
      </c>
      <c r="L144" s="173">
        <v>14632</v>
      </c>
      <c r="M144" s="178">
        <f t="shared" si="0"/>
        <v>0.002119277122568578</v>
      </c>
      <c r="N144" s="166">
        <f t="shared" si="1"/>
        <v>0</v>
      </c>
    </row>
    <row r="145" spans="2:14" ht="15.75" customHeight="1">
      <c r="B145" s="171" t="s">
        <v>225</v>
      </c>
      <c r="C145" s="171">
        <v>21</v>
      </c>
      <c r="D145" s="171" t="s">
        <v>360</v>
      </c>
      <c r="E145" s="172" t="s">
        <v>361</v>
      </c>
      <c r="F145" s="173">
        <v>38506</v>
      </c>
      <c r="G145" s="174">
        <v>138</v>
      </c>
      <c r="H145" s="171" t="s">
        <v>225</v>
      </c>
      <c r="I145" s="171">
        <v>21</v>
      </c>
      <c r="J145" s="171" t="s">
        <v>422</v>
      </c>
      <c r="K145" s="172" t="s">
        <v>423</v>
      </c>
      <c r="L145" s="173">
        <v>14346</v>
      </c>
      <c r="M145" s="178">
        <f t="shared" si="0"/>
        <v>0.002077853307843686</v>
      </c>
      <c r="N145" s="166">
        <f t="shared" si="1"/>
        <v>0</v>
      </c>
    </row>
    <row r="146" spans="2:14" ht="15.75" customHeight="1">
      <c r="B146" s="171" t="s">
        <v>225</v>
      </c>
      <c r="C146" s="171">
        <v>21</v>
      </c>
      <c r="D146" s="171" t="s">
        <v>460</v>
      </c>
      <c r="E146" s="172" t="s">
        <v>461</v>
      </c>
      <c r="F146" s="173">
        <v>24475</v>
      </c>
      <c r="G146" s="174">
        <v>139</v>
      </c>
      <c r="H146" s="171" t="s">
        <v>225</v>
      </c>
      <c r="I146" s="171">
        <v>21</v>
      </c>
      <c r="J146" s="171" t="s">
        <v>592</v>
      </c>
      <c r="K146" s="172" t="s">
        <v>593</v>
      </c>
      <c r="L146" s="173">
        <v>14299</v>
      </c>
      <c r="M146" s="178">
        <f t="shared" si="0"/>
        <v>0.0020710458977315537</v>
      </c>
      <c r="N146" s="166">
        <f t="shared" si="1"/>
        <v>0</v>
      </c>
    </row>
    <row r="147" spans="2:14" ht="15.75" customHeight="1">
      <c r="B147" s="171" t="s">
        <v>225</v>
      </c>
      <c r="C147" s="171">
        <v>21</v>
      </c>
      <c r="D147" s="171" t="s">
        <v>364</v>
      </c>
      <c r="E147" s="172" t="s">
        <v>365</v>
      </c>
      <c r="F147" s="173">
        <v>37255</v>
      </c>
      <c r="G147" s="174">
        <v>140</v>
      </c>
      <c r="H147" s="171" t="s">
        <v>225</v>
      </c>
      <c r="I147" s="171">
        <v>21</v>
      </c>
      <c r="J147" s="171" t="s">
        <v>602</v>
      </c>
      <c r="K147" s="172" t="s">
        <v>603</v>
      </c>
      <c r="L147" s="173">
        <v>14253</v>
      </c>
      <c r="M147" s="178">
        <f t="shared" si="0"/>
        <v>0.002064383326132445</v>
      </c>
      <c r="N147" s="166">
        <f t="shared" si="1"/>
        <v>0</v>
      </c>
    </row>
    <row r="148" spans="2:14" ht="15.75" customHeight="1">
      <c r="B148" s="171" t="s">
        <v>225</v>
      </c>
      <c r="C148" s="171">
        <v>21</v>
      </c>
      <c r="D148" s="171" t="s">
        <v>604</v>
      </c>
      <c r="E148" s="172" t="s">
        <v>605</v>
      </c>
      <c r="F148" s="173">
        <v>14019</v>
      </c>
      <c r="G148" s="174">
        <v>141</v>
      </c>
      <c r="H148" s="171" t="s">
        <v>225</v>
      </c>
      <c r="I148" s="171">
        <v>21</v>
      </c>
      <c r="J148" s="171" t="s">
        <v>606</v>
      </c>
      <c r="K148" s="172" t="s">
        <v>607</v>
      </c>
      <c r="L148" s="173">
        <v>14081</v>
      </c>
      <c r="M148" s="178">
        <f t="shared" si="0"/>
        <v>0.0020394711018923008</v>
      </c>
      <c r="N148" s="166">
        <f t="shared" si="1"/>
        <v>0</v>
      </c>
    </row>
    <row r="149" spans="2:14" ht="15.75" customHeight="1">
      <c r="B149" s="171" t="s">
        <v>225</v>
      </c>
      <c r="C149" s="171">
        <v>21</v>
      </c>
      <c r="D149" s="171" t="s">
        <v>484</v>
      </c>
      <c r="E149" s="172" t="s">
        <v>485</v>
      </c>
      <c r="F149" s="173">
        <v>22602</v>
      </c>
      <c r="G149" s="174">
        <v>142</v>
      </c>
      <c r="H149" s="171" t="s">
        <v>225</v>
      </c>
      <c r="I149" s="171">
        <v>21</v>
      </c>
      <c r="J149" s="171" t="s">
        <v>386</v>
      </c>
      <c r="K149" s="172" t="s">
        <v>387</v>
      </c>
      <c r="L149" s="173">
        <v>14028</v>
      </c>
      <c r="M149" s="178">
        <f t="shared" si="0"/>
        <v>0.0020317946607020234</v>
      </c>
      <c r="N149" s="166">
        <f t="shared" si="1"/>
        <v>0</v>
      </c>
    </row>
    <row r="150" spans="2:14" ht="15.75" customHeight="1">
      <c r="B150" s="171" t="s">
        <v>225</v>
      </c>
      <c r="C150" s="171">
        <v>21</v>
      </c>
      <c r="D150" s="171" t="s">
        <v>398</v>
      </c>
      <c r="E150" s="172" t="s">
        <v>399</v>
      </c>
      <c r="F150" s="173">
        <v>32198</v>
      </c>
      <c r="G150" s="174">
        <v>143</v>
      </c>
      <c r="H150" s="171" t="s">
        <v>225</v>
      </c>
      <c r="I150" s="171">
        <v>21</v>
      </c>
      <c r="J150" s="171" t="s">
        <v>604</v>
      </c>
      <c r="K150" s="172" t="s">
        <v>605</v>
      </c>
      <c r="L150" s="173">
        <v>14019</v>
      </c>
      <c r="M150" s="178">
        <f t="shared" si="0"/>
        <v>0.002030491114084807</v>
      </c>
      <c r="N150" s="166">
        <f t="shared" si="1"/>
        <v>0</v>
      </c>
    </row>
    <row r="151" spans="2:14" ht="15.75" customHeight="1">
      <c r="B151" s="171" t="s">
        <v>225</v>
      </c>
      <c r="C151" s="171">
        <v>21</v>
      </c>
      <c r="D151" s="171" t="s">
        <v>274</v>
      </c>
      <c r="E151" s="172" t="s">
        <v>275</v>
      </c>
      <c r="F151" s="173">
        <v>81438</v>
      </c>
      <c r="G151" s="174">
        <v>144</v>
      </c>
      <c r="H151" s="171" t="s">
        <v>225</v>
      </c>
      <c r="I151" s="171">
        <v>21</v>
      </c>
      <c r="J151" s="171" t="s">
        <v>586</v>
      </c>
      <c r="K151" s="172" t="s">
        <v>587</v>
      </c>
      <c r="L151" s="173">
        <v>14012</v>
      </c>
      <c r="M151" s="178">
        <f t="shared" si="0"/>
        <v>0.002029477244493638</v>
      </c>
      <c r="N151" s="166">
        <f t="shared" si="1"/>
        <v>0</v>
      </c>
    </row>
    <row r="152" spans="2:14" ht="15.75" customHeight="1">
      <c r="B152" s="171" t="s">
        <v>225</v>
      </c>
      <c r="C152" s="171">
        <v>21</v>
      </c>
      <c r="D152" s="171" t="s">
        <v>490</v>
      </c>
      <c r="E152" s="172" t="s">
        <v>491</v>
      </c>
      <c r="F152" s="173">
        <v>21164</v>
      </c>
      <c r="G152" s="174">
        <v>145</v>
      </c>
      <c r="H152" s="171" t="s">
        <v>225</v>
      </c>
      <c r="I152" s="171">
        <v>21</v>
      </c>
      <c r="J152" s="171" t="s">
        <v>498</v>
      </c>
      <c r="K152" s="172" t="s">
        <v>499</v>
      </c>
      <c r="L152" s="173">
        <v>13774</v>
      </c>
      <c r="M152" s="178">
        <f t="shared" si="0"/>
        <v>0.001995005678393903</v>
      </c>
      <c r="N152" s="166">
        <f t="shared" si="1"/>
        <v>0</v>
      </c>
    </row>
    <row r="153" spans="2:14" ht="15.75" customHeight="1">
      <c r="B153" s="171" t="s">
        <v>225</v>
      </c>
      <c r="C153" s="171">
        <v>21</v>
      </c>
      <c r="D153" s="171" t="s">
        <v>564</v>
      </c>
      <c r="E153" s="172" t="s">
        <v>565</v>
      </c>
      <c r="F153" s="173">
        <v>18182</v>
      </c>
      <c r="G153" s="174">
        <v>146</v>
      </c>
      <c r="H153" s="171" t="s">
        <v>225</v>
      </c>
      <c r="I153" s="171">
        <v>21</v>
      </c>
      <c r="J153" s="171" t="s">
        <v>608</v>
      </c>
      <c r="K153" s="172" t="s">
        <v>609</v>
      </c>
      <c r="L153" s="173">
        <v>13487</v>
      </c>
      <c r="M153" s="178">
        <f t="shared" si="0"/>
        <v>0.0019534370251559872</v>
      </c>
      <c r="N153" s="166">
        <f t="shared" si="1"/>
        <v>0</v>
      </c>
    </row>
    <row r="154" spans="2:14" ht="15.75" customHeight="1">
      <c r="B154" s="171" t="s">
        <v>225</v>
      </c>
      <c r="C154" s="171">
        <v>21</v>
      </c>
      <c r="D154" s="171" t="s">
        <v>572</v>
      </c>
      <c r="E154" s="172" t="s">
        <v>573</v>
      </c>
      <c r="F154" s="173">
        <v>17773</v>
      </c>
      <c r="G154" s="174">
        <v>147</v>
      </c>
      <c r="H154" s="171" t="s">
        <v>225</v>
      </c>
      <c r="I154" s="171">
        <v>21</v>
      </c>
      <c r="J154" s="171" t="s">
        <v>414</v>
      </c>
      <c r="K154" s="172" t="s">
        <v>415</v>
      </c>
      <c r="L154" s="173">
        <v>13015</v>
      </c>
      <c r="M154" s="178">
        <f t="shared" si="0"/>
        <v>0.001885073247008614</v>
      </c>
      <c r="N154" s="166">
        <f t="shared" si="1"/>
        <v>0</v>
      </c>
    </row>
    <row r="155" spans="2:14" ht="15.75" customHeight="1">
      <c r="B155" s="171" t="s">
        <v>225</v>
      </c>
      <c r="C155" s="171">
        <v>21</v>
      </c>
      <c r="D155" s="171" t="s">
        <v>468</v>
      </c>
      <c r="E155" s="172" t="s">
        <v>469</v>
      </c>
      <c r="F155" s="173">
        <v>23243</v>
      </c>
      <c r="G155" s="174">
        <v>148</v>
      </c>
      <c r="H155" s="171" t="s">
        <v>225</v>
      </c>
      <c r="I155" s="171">
        <v>21</v>
      </c>
      <c r="J155" s="171" t="s">
        <v>610</v>
      </c>
      <c r="K155" s="172" t="s">
        <v>611</v>
      </c>
      <c r="L155" s="173">
        <v>12987</v>
      </c>
      <c r="M155" s="178">
        <f t="shared" si="0"/>
        <v>0.0018810177686439393</v>
      </c>
      <c r="N155" s="166">
        <f t="shared" si="1"/>
        <v>0</v>
      </c>
    </row>
    <row r="156" spans="2:14" ht="15.75" customHeight="1">
      <c r="B156" s="171" t="s">
        <v>225</v>
      </c>
      <c r="C156" s="171">
        <v>21</v>
      </c>
      <c r="D156" s="171" t="s">
        <v>612</v>
      </c>
      <c r="E156" s="172" t="s">
        <v>613</v>
      </c>
      <c r="F156" s="173">
        <v>5877</v>
      </c>
      <c r="G156" s="174">
        <v>149</v>
      </c>
      <c r="H156" s="171" t="s">
        <v>225</v>
      </c>
      <c r="I156" s="171">
        <v>21</v>
      </c>
      <c r="J156" s="171" t="s">
        <v>614</v>
      </c>
      <c r="K156" s="172" t="s">
        <v>615</v>
      </c>
      <c r="L156" s="173">
        <v>12954</v>
      </c>
      <c r="M156" s="178">
        <f t="shared" si="0"/>
        <v>0.0018762380977141442</v>
      </c>
      <c r="N156" s="166">
        <f t="shared" si="1"/>
        <v>0</v>
      </c>
    </row>
    <row r="157" spans="2:14" ht="15.75" customHeight="1">
      <c r="B157" s="171" t="s">
        <v>225</v>
      </c>
      <c r="C157" s="171">
        <v>21</v>
      </c>
      <c r="D157" s="171" t="s">
        <v>322</v>
      </c>
      <c r="E157" s="172" t="s">
        <v>323</v>
      </c>
      <c r="F157" s="173">
        <v>46680</v>
      </c>
      <c r="G157" s="174">
        <v>150</v>
      </c>
      <c r="H157" s="171" t="s">
        <v>225</v>
      </c>
      <c r="I157" s="171">
        <v>21</v>
      </c>
      <c r="J157" s="171" t="s">
        <v>434</v>
      </c>
      <c r="K157" s="172" t="s">
        <v>435</v>
      </c>
      <c r="L157" s="173">
        <v>12653</v>
      </c>
      <c r="M157" s="178">
        <f t="shared" si="0"/>
        <v>0.001832641705293891</v>
      </c>
      <c r="N157" s="166">
        <f t="shared" si="1"/>
        <v>0</v>
      </c>
    </row>
    <row r="158" spans="2:14" ht="15.75" customHeight="1">
      <c r="B158" s="171" t="s">
        <v>225</v>
      </c>
      <c r="C158" s="171">
        <v>21</v>
      </c>
      <c r="D158" s="171" t="s">
        <v>616</v>
      </c>
      <c r="E158" s="172" t="s">
        <v>617</v>
      </c>
      <c r="F158" s="173">
        <v>12398</v>
      </c>
      <c r="G158" s="174">
        <v>151</v>
      </c>
      <c r="H158" s="171" t="s">
        <v>225</v>
      </c>
      <c r="I158" s="171">
        <v>21</v>
      </c>
      <c r="J158" s="171" t="s">
        <v>618</v>
      </c>
      <c r="K158" s="172" t="s">
        <v>619</v>
      </c>
      <c r="L158" s="173">
        <v>12407</v>
      </c>
      <c r="M158" s="178">
        <f t="shared" si="0"/>
        <v>0.0017970114310899635</v>
      </c>
      <c r="N158" s="166">
        <f t="shared" si="1"/>
        <v>0</v>
      </c>
    </row>
    <row r="159" spans="2:14" ht="15.75" customHeight="1">
      <c r="B159" s="171" t="s">
        <v>225</v>
      </c>
      <c r="C159" s="171">
        <v>21</v>
      </c>
      <c r="D159" s="171" t="s">
        <v>620</v>
      </c>
      <c r="E159" s="172" t="s">
        <v>621</v>
      </c>
      <c r="F159" s="173">
        <v>6831</v>
      </c>
      <c r="G159" s="174">
        <v>152</v>
      </c>
      <c r="H159" s="171" t="s">
        <v>225</v>
      </c>
      <c r="I159" s="171">
        <v>21</v>
      </c>
      <c r="J159" s="171" t="s">
        <v>616</v>
      </c>
      <c r="K159" s="172" t="s">
        <v>617</v>
      </c>
      <c r="L159" s="173">
        <v>12398</v>
      </c>
      <c r="M159" s="178">
        <f t="shared" si="0"/>
        <v>0.0017957078844727465</v>
      </c>
      <c r="N159" s="166">
        <f t="shared" si="1"/>
        <v>0</v>
      </c>
    </row>
    <row r="160" spans="2:14" ht="15.75" customHeight="1">
      <c r="B160" s="171" t="s">
        <v>225</v>
      </c>
      <c r="C160" s="171">
        <v>21</v>
      </c>
      <c r="D160" s="171" t="s">
        <v>552</v>
      </c>
      <c r="E160" s="172" t="s">
        <v>553</v>
      </c>
      <c r="F160" s="173">
        <v>18420</v>
      </c>
      <c r="G160" s="174">
        <v>153</v>
      </c>
      <c r="H160" s="171" t="s">
        <v>225</v>
      </c>
      <c r="I160" s="171">
        <v>21</v>
      </c>
      <c r="J160" s="171" t="s">
        <v>462</v>
      </c>
      <c r="K160" s="172" t="s">
        <v>463</v>
      </c>
      <c r="L160" s="173">
        <v>12375</v>
      </c>
      <c r="M160" s="178">
        <f t="shared" si="0"/>
        <v>0.0017923765986731922</v>
      </c>
      <c r="N160" s="166">
        <f t="shared" si="1"/>
        <v>0</v>
      </c>
    </row>
    <row r="161" spans="2:14" ht="15.75" customHeight="1">
      <c r="B161" s="171" t="s">
        <v>225</v>
      </c>
      <c r="C161" s="171">
        <v>21</v>
      </c>
      <c r="D161" s="171" t="s">
        <v>622</v>
      </c>
      <c r="E161" s="172" t="s">
        <v>623</v>
      </c>
      <c r="F161" s="173">
        <v>11302</v>
      </c>
      <c r="G161" s="174">
        <v>154</v>
      </c>
      <c r="H161" s="171" t="s">
        <v>225</v>
      </c>
      <c r="I161" s="171">
        <v>21</v>
      </c>
      <c r="J161" s="171" t="s">
        <v>234</v>
      </c>
      <c r="K161" s="172" t="s">
        <v>235</v>
      </c>
      <c r="L161" s="173">
        <v>12257</v>
      </c>
      <c r="M161" s="178">
        <f t="shared" si="0"/>
        <v>0.001775285654136349</v>
      </c>
      <c r="N161" s="166">
        <f t="shared" si="1"/>
        <v>0</v>
      </c>
    </row>
    <row r="162" spans="2:14" ht="15.75" customHeight="1">
      <c r="B162" s="171" t="s">
        <v>225</v>
      </c>
      <c r="C162" s="171">
        <v>21</v>
      </c>
      <c r="D162" s="171" t="s">
        <v>600</v>
      </c>
      <c r="E162" s="172" t="s">
        <v>601</v>
      </c>
      <c r="F162" s="173">
        <v>14918</v>
      </c>
      <c r="G162" s="174">
        <v>155</v>
      </c>
      <c r="H162" s="171" t="s">
        <v>225</v>
      </c>
      <c r="I162" s="171">
        <v>21</v>
      </c>
      <c r="J162" s="171" t="s">
        <v>624</v>
      </c>
      <c r="K162" s="172" t="s">
        <v>625</v>
      </c>
      <c r="L162" s="173">
        <v>11966</v>
      </c>
      <c r="M162" s="178">
        <f t="shared" si="0"/>
        <v>0.001733137646846337</v>
      </c>
      <c r="N162" s="166">
        <f t="shared" si="1"/>
        <v>0</v>
      </c>
    </row>
    <row r="163" spans="2:14" ht="15.75" customHeight="1">
      <c r="B163" s="171" t="s">
        <v>225</v>
      </c>
      <c r="C163" s="171">
        <v>21</v>
      </c>
      <c r="D163" s="171" t="s">
        <v>416</v>
      </c>
      <c r="E163" s="172" t="s">
        <v>417</v>
      </c>
      <c r="F163" s="173">
        <v>29755</v>
      </c>
      <c r="G163" s="174">
        <v>156</v>
      </c>
      <c r="H163" s="171" t="s">
        <v>225</v>
      </c>
      <c r="I163" s="171">
        <v>21</v>
      </c>
      <c r="J163" s="171" t="s">
        <v>558</v>
      </c>
      <c r="K163" s="172" t="s">
        <v>559</v>
      </c>
      <c r="L163" s="173">
        <v>11871</v>
      </c>
      <c r="M163" s="178">
        <f t="shared" si="0"/>
        <v>0.0017193779881090477</v>
      </c>
      <c r="N163" s="166">
        <f t="shared" si="1"/>
        <v>0</v>
      </c>
    </row>
    <row r="164" spans="2:14" ht="15.75" customHeight="1">
      <c r="B164" s="171" t="s">
        <v>225</v>
      </c>
      <c r="C164" s="171">
        <v>21</v>
      </c>
      <c r="D164" s="171" t="s">
        <v>518</v>
      </c>
      <c r="E164" s="172" t="s">
        <v>519</v>
      </c>
      <c r="F164" s="173">
        <v>19846</v>
      </c>
      <c r="G164" s="174">
        <v>157</v>
      </c>
      <c r="H164" s="171" t="s">
        <v>225</v>
      </c>
      <c r="I164" s="171">
        <v>21</v>
      </c>
      <c r="J164" s="171" t="s">
        <v>296</v>
      </c>
      <c r="K164" s="172" t="s">
        <v>297</v>
      </c>
      <c r="L164" s="173">
        <v>11850</v>
      </c>
      <c r="M164" s="178">
        <f t="shared" si="0"/>
        <v>0.0017163363793355417</v>
      </c>
      <c r="N164" s="166">
        <f t="shared" si="1"/>
        <v>0</v>
      </c>
    </row>
    <row r="165" spans="2:14" ht="15.75" customHeight="1">
      <c r="B165" s="171" t="s">
        <v>225</v>
      </c>
      <c r="C165" s="171">
        <v>21</v>
      </c>
      <c r="D165" s="171" t="s">
        <v>626</v>
      </c>
      <c r="E165" s="172" t="s">
        <v>627</v>
      </c>
      <c r="F165" s="173">
        <v>7609</v>
      </c>
      <c r="G165" s="174">
        <v>158</v>
      </c>
      <c r="H165" s="171" t="s">
        <v>225</v>
      </c>
      <c r="I165" s="171">
        <v>21</v>
      </c>
      <c r="J165" s="171" t="s">
        <v>492</v>
      </c>
      <c r="K165" s="172" t="s">
        <v>493</v>
      </c>
      <c r="L165" s="173">
        <v>11827</v>
      </c>
      <c r="M165" s="178">
        <f t="shared" si="0"/>
        <v>0.0017130050935359874</v>
      </c>
      <c r="N165" s="166">
        <f t="shared" si="1"/>
        <v>0</v>
      </c>
    </row>
    <row r="166" spans="2:14" ht="15.75" customHeight="1">
      <c r="B166" s="171" t="s">
        <v>225</v>
      </c>
      <c r="C166" s="171">
        <v>21</v>
      </c>
      <c r="D166" s="171" t="s">
        <v>332</v>
      </c>
      <c r="E166" s="172" t="s">
        <v>333</v>
      </c>
      <c r="F166" s="173">
        <v>41694</v>
      </c>
      <c r="G166" s="174">
        <v>159</v>
      </c>
      <c r="H166" s="171" t="s">
        <v>225</v>
      </c>
      <c r="I166" s="171">
        <v>21</v>
      </c>
      <c r="J166" s="171" t="s">
        <v>554</v>
      </c>
      <c r="K166" s="172" t="s">
        <v>555</v>
      </c>
      <c r="L166" s="173">
        <v>11642</v>
      </c>
      <c r="M166" s="178">
        <f t="shared" si="0"/>
        <v>0.0016862099686265296</v>
      </c>
      <c r="N166" s="166">
        <f t="shared" si="1"/>
        <v>0</v>
      </c>
    </row>
    <row r="167" spans="2:14" ht="15.75" customHeight="1">
      <c r="B167" s="171" t="s">
        <v>225</v>
      </c>
      <c r="C167" s="171">
        <v>21</v>
      </c>
      <c r="D167" s="171" t="s">
        <v>628</v>
      </c>
      <c r="E167" s="172" t="s">
        <v>629</v>
      </c>
      <c r="F167" s="173">
        <v>5554</v>
      </c>
      <c r="G167" s="174">
        <v>160</v>
      </c>
      <c r="H167" s="171" t="s">
        <v>225</v>
      </c>
      <c r="I167" s="171">
        <v>21</v>
      </c>
      <c r="J167" s="171" t="s">
        <v>502</v>
      </c>
      <c r="K167" s="172" t="s">
        <v>503</v>
      </c>
      <c r="L167" s="173">
        <v>11628</v>
      </c>
      <c r="M167" s="178">
        <f t="shared" si="0"/>
        <v>0.0016841822294441924</v>
      </c>
      <c r="N167" s="166">
        <f t="shared" si="1"/>
        <v>0</v>
      </c>
    </row>
    <row r="168" spans="2:14" ht="15.75" customHeight="1">
      <c r="B168" s="171" t="s">
        <v>225</v>
      </c>
      <c r="C168" s="171">
        <v>21</v>
      </c>
      <c r="D168" s="171" t="s">
        <v>630</v>
      </c>
      <c r="E168" s="172" t="s">
        <v>631</v>
      </c>
      <c r="F168" s="173">
        <v>7576</v>
      </c>
      <c r="G168" s="174">
        <v>161</v>
      </c>
      <c r="H168" s="171" t="s">
        <v>225</v>
      </c>
      <c r="I168" s="171">
        <v>21</v>
      </c>
      <c r="J168" s="171" t="s">
        <v>246</v>
      </c>
      <c r="K168" s="172" t="s">
        <v>247</v>
      </c>
      <c r="L168" s="173">
        <v>11616</v>
      </c>
      <c r="M168" s="178">
        <f t="shared" si="0"/>
        <v>0.001682444167287903</v>
      </c>
      <c r="N168" s="166">
        <f t="shared" si="1"/>
        <v>0</v>
      </c>
    </row>
    <row r="169" spans="2:14" ht="15.75" customHeight="1">
      <c r="B169" s="171" t="s">
        <v>225</v>
      </c>
      <c r="C169" s="171">
        <v>21</v>
      </c>
      <c r="D169" s="171" t="s">
        <v>336</v>
      </c>
      <c r="E169" s="172" t="s">
        <v>337</v>
      </c>
      <c r="F169" s="173">
        <v>41009</v>
      </c>
      <c r="G169" s="174">
        <v>162</v>
      </c>
      <c r="H169" s="171" t="s">
        <v>225</v>
      </c>
      <c r="I169" s="171">
        <v>21</v>
      </c>
      <c r="J169" s="171" t="s">
        <v>466</v>
      </c>
      <c r="K169" s="172" t="s">
        <v>467</v>
      </c>
      <c r="L169" s="173">
        <v>11464</v>
      </c>
      <c r="M169" s="178">
        <f t="shared" si="0"/>
        <v>0.0016604287133082406</v>
      </c>
      <c r="N169" s="166">
        <f t="shared" si="1"/>
        <v>0</v>
      </c>
    </row>
    <row r="170" spans="2:14" ht="15.75" customHeight="1">
      <c r="B170" s="171" t="s">
        <v>225</v>
      </c>
      <c r="C170" s="171">
        <v>21</v>
      </c>
      <c r="D170" s="171" t="s">
        <v>270</v>
      </c>
      <c r="E170" s="172" t="s">
        <v>271</v>
      </c>
      <c r="F170" s="173">
        <v>83238</v>
      </c>
      <c r="G170" s="174">
        <v>163</v>
      </c>
      <c r="H170" s="171" t="s">
        <v>225</v>
      </c>
      <c r="I170" s="171">
        <v>21</v>
      </c>
      <c r="J170" s="171" t="s">
        <v>632</v>
      </c>
      <c r="K170" s="172" t="s">
        <v>633</v>
      </c>
      <c r="L170" s="173">
        <v>11444</v>
      </c>
      <c r="M170" s="178">
        <f t="shared" si="0"/>
        <v>0.0016575319430477587</v>
      </c>
      <c r="N170" s="166">
        <f t="shared" si="1"/>
        <v>0</v>
      </c>
    </row>
    <row r="171" spans="2:14" ht="15.75" customHeight="1">
      <c r="B171" s="171" t="s">
        <v>225</v>
      </c>
      <c r="C171" s="171">
        <v>21</v>
      </c>
      <c r="D171" s="171" t="s">
        <v>282</v>
      </c>
      <c r="E171" s="172" t="s">
        <v>283</v>
      </c>
      <c r="F171" s="173">
        <v>71067</v>
      </c>
      <c r="G171" s="174">
        <v>164</v>
      </c>
      <c r="H171" s="171" t="s">
        <v>225</v>
      </c>
      <c r="I171" s="171">
        <v>21</v>
      </c>
      <c r="J171" s="171" t="s">
        <v>622</v>
      </c>
      <c r="K171" s="172" t="s">
        <v>623</v>
      </c>
      <c r="L171" s="173">
        <v>11302</v>
      </c>
      <c r="M171" s="178">
        <f t="shared" si="0"/>
        <v>0.0016369648741983369</v>
      </c>
      <c r="N171" s="166">
        <f t="shared" si="1"/>
        <v>0</v>
      </c>
    </row>
    <row r="172" spans="2:14" ht="15.75" customHeight="1">
      <c r="B172" s="171" t="s">
        <v>225</v>
      </c>
      <c r="C172" s="171">
        <v>21</v>
      </c>
      <c r="D172" s="171" t="s">
        <v>456</v>
      </c>
      <c r="E172" s="172" t="s">
        <v>457</v>
      </c>
      <c r="F172" s="173">
        <v>24663</v>
      </c>
      <c r="G172" s="174">
        <v>165</v>
      </c>
      <c r="H172" s="171" t="s">
        <v>225</v>
      </c>
      <c r="I172" s="171">
        <v>21</v>
      </c>
      <c r="J172" s="171" t="s">
        <v>546</v>
      </c>
      <c r="K172" s="172" t="s">
        <v>547</v>
      </c>
      <c r="L172" s="173">
        <v>11111</v>
      </c>
      <c r="M172" s="178">
        <f t="shared" si="0"/>
        <v>0.0016093007182107345</v>
      </c>
      <c r="N172" s="166">
        <f t="shared" si="1"/>
        <v>0</v>
      </c>
    </row>
    <row r="173" spans="2:14" ht="15.75" customHeight="1">
      <c r="B173" s="171" t="s">
        <v>225</v>
      </c>
      <c r="C173" s="171">
        <v>21</v>
      </c>
      <c r="D173" s="171" t="s">
        <v>448</v>
      </c>
      <c r="E173" s="172" t="s">
        <v>449</v>
      </c>
      <c r="F173" s="173">
        <v>25041</v>
      </c>
      <c r="G173" s="174">
        <v>166</v>
      </c>
      <c r="H173" s="171" t="s">
        <v>225</v>
      </c>
      <c r="I173" s="171">
        <v>21</v>
      </c>
      <c r="J173" s="171" t="s">
        <v>440</v>
      </c>
      <c r="K173" s="172" t="s">
        <v>441</v>
      </c>
      <c r="L173" s="173">
        <v>11084</v>
      </c>
      <c r="M173" s="178">
        <f t="shared" si="0"/>
        <v>0.001605390078359084</v>
      </c>
      <c r="N173" s="166">
        <f t="shared" si="1"/>
        <v>0</v>
      </c>
    </row>
    <row r="174" spans="2:14" ht="15.75" customHeight="1">
      <c r="B174" s="171" t="s">
        <v>225</v>
      </c>
      <c r="C174" s="171">
        <v>21</v>
      </c>
      <c r="D174" s="171" t="s">
        <v>368</v>
      </c>
      <c r="E174" s="172" t="s">
        <v>369</v>
      </c>
      <c r="F174" s="173">
        <v>35980</v>
      </c>
      <c r="G174" s="174">
        <v>167</v>
      </c>
      <c r="H174" s="171" t="s">
        <v>225</v>
      </c>
      <c r="I174" s="171">
        <v>21</v>
      </c>
      <c r="J174" s="171" t="s">
        <v>544</v>
      </c>
      <c r="K174" s="172" t="s">
        <v>545</v>
      </c>
      <c r="L174" s="173">
        <v>11020</v>
      </c>
      <c r="M174" s="178">
        <f t="shared" si="0"/>
        <v>0.0015961204135255419</v>
      </c>
      <c r="N174" s="166">
        <f t="shared" si="1"/>
        <v>0</v>
      </c>
    </row>
    <row r="175" spans="2:14" ht="15.75" customHeight="1">
      <c r="B175" s="171" t="s">
        <v>225</v>
      </c>
      <c r="C175" s="171">
        <v>21</v>
      </c>
      <c r="D175" s="171" t="s">
        <v>610</v>
      </c>
      <c r="E175" s="172" t="s">
        <v>611</v>
      </c>
      <c r="F175" s="173">
        <v>12987</v>
      </c>
      <c r="G175" s="174">
        <v>168</v>
      </c>
      <c r="H175" s="171" t="s">
        <v>225</v>
      </c>
      <c r="I175" s="171">
        <v>21</v>
      </c>
      <c r="J175" s="171" t="s">
        <v>256</v>
      </c>
      <c r="K175" s="172" t="s">
        <v>257</v>
      </c>
      <c r="L175" s="173">
        <v>10956</v>
      </c>
      <c r="M175" s="178">
        <f t="shared" si="0"/>
        <v>0.0015868507486919996</v>
      </c>
      <c r="N175" s="166">
        <f t="shared" si="1"/>
        <v>0</v>
      </c>
    </row>
    <row r="176" spans="2:14" ht="15.75" customHeight="1">
      <c r="B176" s="171" t="s">
        <v>225</v>
      </c>
      <c r="C176" s="171">
        <v>21</v>
      </c>
      <c r="D176" s="171" t="s">
        <v>598</v>
      </c>
      <c r="E176" s="172" t="s">
        <v>599</v>
      </c>
      <c r="F176" s="173">
        <v>15375</v>
      </c>
      <c r="G176" s="174">
        <v>169</v>
      </c>
      <c r="H176" s="171" t="s">
        <v>225</v>
      </c>
      <c r="I176" s="171">
        <v>21</v>
      </c>
      <c r="J176" s="171" t="s">
        <v>634</v>
      </c>
      <c r="K176" s="172" t="s">
        <v>635</v>
      </c>
      <c r="L176" s="173">
        <v>10949</v>
      </c>
      <c r="M176" s="178">
        <f t="shared" si="0"/>
        <v>0.001585836879100831</v>
      </c>
      <c r="N176" s="166">
        <f t="shared" si="1"/>
        <v>0</v>
      </c>
    </row>
    <row r="177" spans="2:14" ht="15.75" customHeight="1">
      <c r="B177" s="171" t="s">
        <v>225</v>
      </c>
      <c r="C177" s="171">
        <v>21</v>
      </c>
      <c r="D177" s="171" t="s">
        <v>602</v>
      </c>
      <c r="E177" s="172" t="s">
        <v>603</v>
      </c>
      <c r="F177" s="173">
        <v>14253</v>
      </c>
      <c r="G177" s="174">
        <v>170</v>
      </c>
      <c r="H177" s="171" t="s">
        <v>225</v>
      </c>
      <c r="I177" s="171">
        <v>21</v>
      </c>
      <c r="J177" s="171" t="s">
        <v>324</v>
      </c>
      <c r="K177" s="172" t="s">
        <v>325</v>
      </c>
      <c r="L177" s="173">
        <v>10931</v>
      </c>
      <c r="M177" s="178">
        <f t="shared" si="0"/>
        <v>0.0015832297858663971</v>
      </c>
      <c r="N177" s="166">
        <f t="shared" si="1"/>
        <v>0</v>
      </c>
    </row>
    <row r="178" spans="2:14" ht="15.75" customHeight="1">
      <c r="B178" s="171" t="s">
        <v>225</v>
      </c>
      <c r="C178" s="171">
        <v>21</v>
      </c>
      <c r="D178" s="171" t="s">
        <v>562</v>
      </c>
      <c r="E178" s="172" t="s">
        <v>563</v>
      </c>
      <c r="F178" s="173">
        <v>18256</v>
      </c>
      <c r="G178" s="174">
        <v>171</v>
      </c>
      <c r="H178" s="171" t="s">
        <v>225</v>
      </c>
      <c r="I178" s="171">
        <v>21</v>
      </c>
      <c r="J178" s="171" t="s">
        <v>378</v>
      </c>
      <c r="K178" s="172" t="s">
        <v>379</v>
      </c>
      <c r="L178" s="173">
        <v>10927</v>
      </c>
      <c r="M178" s="178">
        <f t="shared" si="0"/>
        <v>0.0015826504318143008</v>
      </c>
      <c r="N178" s="166">
        <f t="shared" si="1"/>
        <v>0</v>
      </c>
    </row>
    <row r="179" spans="2:14" ht="15.75" customHeight="1">
      <c r="B179" s="171" t="s">
        <v>225</v>
      </c>
      <c r="C179" s="171">
        <v>21</v>
      </c>
      <c r="D179" s="171" t="s">
        <v>328</v>
      </c>
      <c r="E179" s="172" t="s">
        <v>329</v>
      </c>
      <c r="F179" s="173">
        <v>45044</v>
      </c>
      <c r="G179" s="174">
        <v>172</v>
      </c>
      <c r="H179" s="171" t="s">
        <v>225</v>
      </c>
      <c r="I179" s="171">
        <v>21</v>
      </c>
      <c r="J179" s="171" t="s">
        <v>636</v>
      </c>
      <c r="K179" s="172" t="s">
        <v>637</v>
      </c>
      <c r="L179" s="173">
        <v>10862</v>
      </c>
      <c r="M179" s="178">
        <f t="shared" si="0"/>
        <v>0.0015732359284677346</v>
      </c>
      <c r="N179" s="166">
        <f t="shared" si="1"/>
        <v>0</v>
      </c>
    </row>
    <row r="180" spans="2:14" ht="15.75" customHeight="1">
      <c r="B180" s="171" t="s">
        <v>225</v>
      </c>
      <c r="C180" s="171">
        <v>21</v>
      </c>
      <c r="D180" s="171" t="s">
        <v>426</v>
      </c>
      <c r="E180" s="172" t="s">
        <v>427</v>
      </c>
      <c r="F180" s="173">
        <v>27817</v>
      </c>
      <c r="G180" s="174">
        <v>173</v>
      </c>
      <c r="H180" s="171" t="s">
        <v>225</v>
      </c>
      <c r="I180" s="171">
        <v>21</v>
      </c>
      <c r="J180" s="171" t="s">
        <v>638</v>
      </c>
      <c r="K180" s="172" t="s">
        <v>639</v>
      </c>
      <c r="L180" s="173">
        <v>10859</v>
      </c>
      <c r="M180" s="178">
        <f t="shared" si="0"/>
        <v>0.0015728014129286622</v>
      </c>
      <c r="N180" s="166">
        <f t="shared" si="1"/>
        <v>0</v>
      </c>
    </row>
    <row r="181" spans="2:14" ht="15.75" customHeight="1">
      <c r="B181" s="171" t="s">
        <v>225</v>
      </c>
      <c r="C181" s="171">
        <v>21</v>
      </c>
      <c r="D181" s="171" t="s">
        <v>640</v>
      </c>
      <c r="E181" s="172" t="s">
        <v>641</v>
      </c>
      <c r="F181" s="173">
        <v>7224</v>
      </c>
      <c r="G181" s="174">
        <v>174</v>
      </c>
      <c r="H181" s="171" t="s">
        <v>225</v>
      </c>
      <c r="I181" s="171">
        <v>21</v>
      </c>
      <c r="J181" s="171" t="s">
        <v>396</v>
      </c>
      <c r="K181" s="172" t="s">
        <v>397</v>
      </c>
      <c r="L181" s="173">
        <v>10720</v>
      </c>
      <c r="M181" s="178">
        <f t="shared" si="0"/>
        <v>0.0015526688596183128</v>
      </c>
      <c r="N181" s="166">
        <f t="shared" si="1"/>
        <v>0</v>
      </c>
    </row>
    <row r="182" spans="2:14" ht="15.75" customHeight="1">
      <c r="B182" s="171" t="s">
        <v>225</v>
      </c>
      <c r="C182" s="171">
        <v>21</v>
      </c>
      <c r="D182" s="171" t="s">
        <v>380</v>
      </c>
      <c r="E182" s="172" t="s">
        <v>381</v>
      </c>
      <c r="F182" s="173">
        <v>33707</v>
      </c>
      <c r="G182" s="174">
        <v>175</v>
      </c>
      <c r="H182" s="171" t="s">
        <v>225</v>
      </c>
      <c r="I182" s="171">
        <v>21</v>
      </c>
      <c r="J182" s="171" t="s">
        <v>534</v>
      </c>
      <c r="K182" s="172" t="s">
        <v>535</v>
      </c>
      <c r="L182" s="173">
        <v>10602</v>
      </c>
      <c r="M182" s="178">
        <f t="shared" si="0"/>
        <v>0.0015355779150814696</v>
      </c>
      <c r="N182" s="166">
        <f t="shared" si="1"/>
        <v>0</v>
      </c>
    </row>
    <row r="183" spans="2:14" ht="15.75" customHeight="1">
      <c r="B183" s="171" t="s">
        <v>225</v>
      </c>
      <c r="C183" s="171">
        <v>21</v>
      </c>
      <c r="D183" s="171" t="s">
        <v>642</v>
      </c>
      <c r="E183" s="172" t="s">
        <v>643</v>
      </c>
      <c r="F183" s="173">
        <v>4518</v>
      </c>
      <c r="G183" s="174">
        <v>176</v>
      </c>
      <c r="H183" s="171" t="s">
        <v>225</v>
      </c>
      <c r="I183" s="171">
        <v>21</v>
      </c>
      <c r="J183" s="171" t="s">
        <v>474</v>
      </c>
      <c r="K183" s="172" t="s">
        <v>475</v>
      </c>
      <c r="L183" s="173">
        <v>10591</v>
      </c>
      <c r="M183" s="178">
        <f t="shared" si="0"/>
        <v>0.0015339846914382044</v>
      </c>
      <c r="N183" s="166">
        <f t="shared" si="1"/>
        <v>0</v>
      </c>
    </row>
    <row r="184" spans="2:14" ht="15.75" customHeight="1">
      <c r="B184" s="171" t="s">
        <v>225</v>
      </c>
      <c r="C184" s="171">
        <v>21</v>
      </c>
      <c r="D184" s="171" t="s">
        <v>632</v>
      </c>
      <c r="E184" s="172" t="s">
        <v>633</v>
      </c>
      <c r="F184" s="173">
        <v>11444</v>
      </c>
      <c r="G184" s="174">
        <v>177</v>
      </c>
      <c r="H184" s="171" t="s">
        <v>225</v>
      </c>
      <c r="I184" s="171">
        <v>21</v>
      </c>
      <c r="J184" s="171" t="s">
        <v>406</v>
      </c>
      <c r="K184" s="172" t="s">
        <v>407</v>
      </c>
      <c r="L184" s="173">
        <v>10455</v>
      </c>
      <c r="M184" s="178">
        <f t="shared" si="0"/>
        <v>0.0015142866536669273</v>
      </c>
      <c r="N184" s="166">
        <f t="shared" si="1"/>
        <v>0</v>
      </c>
    </row>
    <row r="185" spans="2:14" ht="15.75" customHeight="1">
      <c r="B185" s="171" t="s">
        <v>225</v>
      </c>
      <c r="C185" s="171">
        <v>21</v>
      </c>
      <c r="D185" s="171" t="s">
        <v>624</v>
      </c>
      <c r="E185" s="172" t="s">
        <v>625</v>
      </c>
      <c r="F185" s="173">
        <v>11966</v>
      </c>
      <c r="G185" s="174">
        <v>178</v>
      </c>
      <c r="H185" s="171" t="s">
        <v>225</v>
      </c>
      <c r="I185" s="171">
        <v>21</v>
      </c>
      <c r="J185" s="171" t="s">
        <v>644</v>
      </c>
      <c r="K185" s="172" t="s">
        <v>645</v>
      </c>
      <c r="L185" s="173">
        <v>10434</v>
      </c>
      <c r="M185" s="178">
        <f t="shared" si="0"/>
        <v>0.0015112450448934213</v>
      </c>
      <c r="N185" s="166">
        <f t="shared" si="1"/>
        <v>0</v>
      </c>
    </row>
    <row r="186" spans="2:14" ht="15.75" customHeight="1">
      <c r="B186" s="171" t="s">
        <v>225</v>
      </c>
      <c r="C186" s="171">
        <v>21</v>
      </c>
      <c r="D186" s="171" t="s">
        <v>514</v>
      </c>
      <c r="E186" s="172" t="s">
        <v>515</v>
      </c>
      <c r="F186" s="173">
        <v>20235</v>
      </c>
      <c r="G186" s="174">
        <v>179</v>
      </c>
      <c r="H186" s="171" t="s">
        <v>225</v>
      </c>
      <c r="I186" s="171">
        <v>21</v>
      </c>
      <c r="J186" s="171" t="s">
        <v>454</v>
      </c>
      <c r="K186" s="172" t="s">
        <v>455</v>
      </c>
      <c r="L186" s="173">
        <v>10073</v>
      </c>
      <c r="M186" s="178">
        <f t="shared" si="0"/>
        <v>0.0014589583416917224</v>
      </c>
      <c r="N186" s="166">
        <f t="shared" si="1"/>
        <v>0</v>
      </c>
    </row>
    <row r="187" spans="2:14" ht="15.75" customHeight="1">
      <c r="B187" s="171" t="s">
        <v>225</v>
      </c>
      <c r="C187" s="171">
        <v>21</v>
      </c>
      <c r="D187" s="171" t="s">
        <v>596</v>
      </c>
      <c r="E187" s="172" t="s">
        <v>597</v>
      </c>
      <c r="F187" s="173">
        <v>15520</v>
      </c>
      <c r="G187" s="174">
        <v>180</v>
      </c>
      <c r="H187" s="171" t="s">
        <v>225</v>
      </c>
      <c r="I187" s="171">
        <v>21</v>
      </c>
      <c r="J187" s="171" t="s">
        <v>486</v>
      </c>
      <c r="K187" s="172" t="s">
        <v>487</v>
      </c>
      <c r="L187" s="173">
        <v>10011</v>
      </c>
      <c r="M187" s="178">
        <f t="shared" si="0"/>
        <v>0.0014499783538842285</v>
      </c>
      <c r="N187" s="166">
        <f t="shared" si="1"/>
        <v>0</v>
      </c>
    </row>
    <row r="188" spans="2:14" ht="15.75" customHeight="1">
      <c r="B188" s="171" t="s">
        <v>225</v>
      </c>
      <c r="C188" s="171">
        <v>21</v>
      </c>
      <c r="D188" s="171" t="s">
        <v>634</v>
      </c>
      <c r="E188" s="172" t="s">
        <v>635</v>
      </c>
      <c r="F188" s="173">
        <v>10949</v>
      </c>
      <c r="G188" s="174">
        <v>181</v>
      </c>
      <c r="H188" s="171" t="s">
        <v>225</v>
      </c>
      <c r="I188" s="171">
        <v>21</v>
      </c>
      <c r="J188" s="171" t="s">
        <v>516</v>
      </c>
      <c r="K188" s="172" t="s">
        <v>517</v>
      </c>
      <c r="L188" s="173">
        <v>9819</v>
      </c>
      <c r="M188" s="178">
        <f t="shared" si="0"/>
        <v>0.0014221693593836021</v>
      </c>
      <c r="N188" s="166">
        <f t="shared" si="1"/>
        <v>0</v>
      </c>
    </row>
    <row r="189" spans="2:14" ht="15.75" customHeight="1">
      <c r="B189" s="171" t="s">
        <v>225</v>
      </c>
      <c r="C189" s="171">
        <v>21</v>
      </c>
      <c r="D189" s="171" t="s">
        <v>566</v>
      </c>
      <c r="E189" s="172" t="s">
        <v>567</v>
      </c>
      <c r="F189" s="173">
        <v>18095</v>
      </c>
      <c r="G189" s="174">
        <v>182</v>
      </c>
      <c r="H189" s="171" t="s">
        <v>225</v>
      </c>
      <c r="I189" s="171">
        <v>21</v>
      </c>
      <c r="J189" s="171" t="s">
        <v>358</v>
      </c>
      <c r="K189" s="172" t="s">
        <v>359</v>
      </c>
      <c r="L189" s="173">
        <v>9166</v>
      </c>
      <c r="M189" s="178">
        <f t="shared" si="0"/>
        <v>0.0013275898103788672</v>
      </c>
      <c r="N189" s="166">
        <f t="shared" si="1"/>
        <v>0</v>
      </c>
    </row>
    <row r="190" spans="2:14" ht="15.75" customHeight="1">
      <c r="B190" s="171" t="s">
        <v>225</v>
      </c>
      <c r="C190" s="171">
        <v>21</v>
      </c>
      <c r="D190" s="171" t="s">
        <v>442</v>
      </c>
      <c r="E190" s="172" t="s">
        <v>443</v>
      </c>
      <c r="F190" s="173">
        <v>25371</v>
      </c>
      <c r="G190" s="174">
        <v>183</v>
      </c>
      <c r="H190" s="171" t="s">
        <v>225</v>
      </c>
      <c r="I190" s="171">
        <v>21</v>
      </c>
      <c r="J190" s="171" t="s">
        <v>584</v>
      </c>
      <c r="K190" s="172" t="s">
        <v>585</v>
      </c>
      <c r="L190" s="173">
        <v>9026</v>
      </c>
      <c r="M190" s="178">
        <f t="shared" si="0"/>
        <v>0.0013073124185554936</v>
      </c>
      <c r="N190" s="166">
        <f t="shared" si="1"/>
        <v>0</v>
      </c>
    </row>
    <row r="191" spans="2:14" ht="15.75" customHeight="1">
      <c r="B191" s="171" t="s">
        <v>225</v>
      </c>
      <c r="C191" s="171">
        <v>21</v>
      </c>
      <c r="D191" s="171" t="s">
        <v>236</v>
      </c>
      <c r="E191" s="172" t="s">
        <v>237</v>
      </c>
      <c r="F191" s="173">
        <v>174267</v>
      </c>
      <c r="G191" s="174">
        <v>184</v>
      </c>
      <c r="H191" s="171" t="s">
        <v>225</v>
      </c>
      <c r="I191" s="171">
        <v>21</v>
      </c>
      <c r="J191" s="171" t="s">
        <v>342</v>
      </c>
      <c r="K191" s="172" t="s">
        <v>343</v>
      </c>
      <c r="L191" s="173">
        <v>8996</v>
      </c>
      <c r="M191" s="178">
        <f t="shared" si="0"/>
        <v>0.0013029672631647707</v>
      </c>
      <c r="N191" s="166">
        <f t="shared" si="1"/>
        <v>0</v>
      </c>
    </row>
    <row r="192" spans="2:14" ht="15.75" customHeight="1">
      <c r="B192" s="171" t="s">
        <v>225</v>
      </c>
      <c r="C192" s="171">
        <v>21</v>
      </c>
      <c r="D192" s="171" t="s">
        <v>646</v>
      </c>
      <c r="E192" s="172" t="s">
        <v>647</v>
      </c>
      <c r="F192" s="173">
        <v>7495</v>
      </c>
      <c r="G192" s="174">
        <v>185</v>
      </c>
      <c r="H192" s="171" t="s">
        <v>225</v>
      </c>
      <c r="I192" s="171">
        <v>21</v>
      </c>
      <c r="J192" s="171" t="s">
        <v>374</v>
      </c>
      <c r="K192" s="172" t="s">
        <v>375</v>
      </c>
      <c r="L192" s="173">
        <v>8822</v>
      </c>
      <c r="M192" s="178">
        <f t="shared" si="0"/>
        <v>0.001277765361898578</v>
      </c>
      <c r="N192" s="166">
        <f t="shared" si="1"/>
        <v>0</v>
      </c>
    </row>
    <row r="193" spans="2:14" ht="15.75" customHeight="1">
      <c r="B193" s="171" t="s">
        <v>225</v>
      </c>
      <c r="C193" s="171">
        <v>21</v>
      </c>
      <c r="D193" s="171" t="s">
        <v>228</v>
      </c>
      <c r="E193" s="172" t="s">
        <v>229</v>
      </c>
      <c r="F193" s="173">
        <v>1073893</v>
      </c>
      <c r="G193" s="174">
        <v>186</v>
      </c>
      <c r="H193" s="171" t="s">
        <v>225</v>
      </c>
      <c r="I193" s="171">
        <v>21</v>
      </c>
      <c r="J193" s="171" t="s">
        <v>536</v>
      </c>
      <c r="K193" s="172" t="s">
        <v>537</v>
      </c>
      <c r="L193" s="173">
        <v>8716</v>
      </c>
      <c r="M193" s="178">
        <f t="shared" si="0"/>
        <v>0.0012624124795180237</v>
      </c>
      <c r="N193" s="166">
        <f t="shared" si="1"/>
        <v>0</v>
      </c>
    </row>
    <row r="194" spans="2:14" ht="15.75" customHeight="1">
      <c r="B194" s="171" t="s">
        <v>225</v>
      </c>
      <c r="C194" s="171">
        <v>21</v>
      </c>
      <c r="D194" s="171" t="s">
        <v>542</v>
      </c>
      <c r="E194" s="172" t="s">
        <v>543</v>
      </c>
      <c r="F194" s="173">
        <v>18607</v>
      </c>
      <c r="G194" s="174">
        <v>187</v>
      </c>
      <c r="H194" s="171" t="s">
        <v>225</v>
      </c>
      <c r="I194" s="171">
        <v>21</v>
      </c>
      <c r="J194" s="171" t="s">
        <v>410</v>
      </c>
      <c r="K194" s="172" t="s">
        <v>411</v>
      </c>
      <c r="L194" s="173">
        <v>8447</v>
      </c>
      <c r="M194" s="178">
        <f t="shared" si="0"/>
        <v>0.0012234509195145418</v>
      </c>
      <c r="N194" s="166">
        <f t="shared" si="1"/>
        <v>0</v>
      </c>
    </row>
    <row r="195" spans="2:14" ht="15.75" customHeight="1">
      <c r="B195" s="171" t="s">
        <v>225</v>
      </c>
      <c r="C195" s="171">
        <v>21</v>
      </c>
      <c r="D195" s="171" t="s">
        <v>350</v>
      </c>
      <c r="E195" s="172" t="s">
        <v>351</v>
      </c>
      <c r="F195" s="173">
        <v>40574</v>
      </c>
      <c r="G195" s="174">
        <v>188</v>
      </c>
      <c r="H195" s="171" t="s">
        <v>225</v>
      </c>
      <c r="I195" s="171">
        <v>21</v>
      </c>
      <c r="J195" s="171" t="s">
        <v>450</v>
      </c>
      <c r="K195" s="172" t="s">
        <v>451</v>
      </c>
      <c r="L195" s="173">
        <v>8321</v>
      </c>
      <c r="M195" s="178">
        <f t="shared" si="0"/>
        <v>0.0012052012668735056</v>
      </c>
      <c r="N195" s="166">
        <f t="shared" si="1"/>
        <v>0</v>
      </c>
    </row>
    <row r="196" spans="2:14" ht="15.75" customHeight="1">
      <c r="B196" s="171" t="s">
        <v>225</v>
      </c>
      <c r="C196" s="171">
        <v>21</v>
      </c>
      <c r="D196" s="171" t="s">
        <v>618</v>
      </c>
      <c r="E196" s="172" t="s">
        <v>619</v>
      </c>
      <c r="F196" s="173">
        <v>12407</v>
      </c>
      <c r="G196" s="174">
        <v>189</v>
      </c>
      <c r="H196" s="171" t="s">
        <v>225</v>
      </c>
      <c r="I196" s="171">
        <v>21</v>
      </c>
      <c r="J196" s="171" t="s">
        <v>648</v>
      </c>
      <c r="K196" s="172" t="s">
        <v>649</v>
      </c>
      <c r="L196" s="173">
        <v>8303</v>
      </c>
      <c r="M196" s="178">
        <f t="shared" si="0"/>
        <v>0.001202594173639072</v>
      </c>
      <c r="N196" s="166">
        <f t="shared" si="1"/>
        <v>0</v>
      </c>
    </row>
    <row r="197" spans="2:14" ht="15.75" customHeight="1">
      <c r="B197" s="171" t="s">
        <v>225</v>
      </c>
      <c r="C197" s="171">
        <v>21</v>
      </c>
      <c r="D197" s="171" t="s">
        <v>650</v>
      </c>
      <c r="E197" s="172" t="s">
        <v>651</v>
      </c>
      <c r="F197" s="173">
        <v>4563</v>
      </c>
      <c r="G197" s="174">
        <v>190</v>
      </c>
      <c r="H197" s="171" t="s">
        <v>225</v>
      </c>
      <c r="I197" s="171">
        <v>21</v>
      </c>
      <c r="J197" s="171" t="s">
        <v>580</v>
      </c>
      <c r="K197" s="172" t="s">
        <v>581</v>
      </c>
      <c r="L197" s="173">
        <v>8284</v>
      </c>
      <c r="M197" s="178">
        <f t="shared" si="0"/>
        <v>0.0011998422418916142</v>
      </c>
      <c r="N197" s="166">
        <f t="shared" si="1"/>
        <v>0</v>
      </c>
    </row>
    <row r="198" spans="2:14" ht="15.75" customHeight="1">
      <c r="B198" s="171" t="s">
        <v>225</v>
      </c>
      <c r="C198" s="171">
        <v>21</v>
      </c>
      <c r="D198" s="171" t="s">
        <v>556</v>
      </c>
      <c r="E198" s="172" t="s">
        <v>557</v>
      </c>
      <c r="F198" s="173">
        <v>18406</v>
      </c>
      <c r="G198" s="174">
        <v>191</v>
      </c>
      <c r="H198" s="171" t="s">
        <v>225</v>
      </c>
      <c r="I198" s="171">
        <v>21</v>
      </c>
      <c r="J198" s="171" t="s">
        <v>568</v>
      </c>
      <c r="K198" s="172" t="s">
        <v>569</v>
      </c>
      <c r="L198" s="173">
        <v>7658</v>
      </c>
      <c r="M198" s="178">
        <f t="shared" si="0"/>
        <v>0.0011091733327385298</v>
      </c>
      <c r="N198" s="166">
        <f t="shared" si="1"/>
        <v>0</v>
      </c>
    </row>
    <row r="199" spans="2:14" ht="15.75" customHeight="1">
      <c r="B199" s="171" t="s">
        <v>225</v>
      </c>
      <c r="C199" s="171">
        <v>21</v>
      </c>
      <c r="D199" s="171" t="s">
        <v>652</v>
      </c>
      <c r="E199" s="172" t="s">
        <v>653</v>
      </c>
      <c r="F199" s="173">
        <v>5230</v>
      </c>
      <c r="G199" s="174">
        <v>192</v>
      </c>
      <c r="H199" s="171" t="s">
        <v>225</v>
      </c>
      <c r="I199" s="171">
        <v>21</v>
      </c>
      <c r="J199" s="171" t="s">
        <v>482</v>
      </c>
      <c r="K199" s="172" t="s">
        <v>483</v>
      </c>
      <c r="L199" s="173">
        <v>7626</v>
      </c>
      <c r="M199" s="178">
        <f t="shared" si="0"/>
        <v>0.0011045385003217588</v>
      </c>
      <c r="N199" s="166">
        <f t="shared" si="1"/>
        <v>0</v>
      </c>
    </row>
    <row r="200" spans="2:14" ht="15.75" customHeight="1">
      <c r="B200" s="171" t="s">
        <v>225</v>
      </c>
      <c r="C200" s="171">
        <v>21</v>
      </c>
      <c r="D200" s="171" t="s">
        <v>654</v>
      </c>
      <c r="E200" s="172" t="s">
        <v>655</v>
      </c>
      <c r="F200" s="173">
        <v>6529</v>
      </c>
      <c r="G200" s="174">
        <v>193</v>
      </c>
      <c r="H200" s="171" t="s">
        <v>225</v>
      </c>
      <c r="I200" s="171">
        <v>21</v>
      </c>
      <c r="J200" s="171" t="s">
        <v>626</v>
      </c>
      <c r="K200" s="172" t="s">
        <v>627</v>
      </c>
      <c r="L200" s="173">
        <v>7609</v>
      </c>
      <c r="M200" s="178">
        <f t="shared" si="0"/>
        <v>0.001102076245600349</v>
      </c>
      <c r="N200" s="166">
        <f t="shared" si="1"/>
        <v>0</v>
      </c>
    </row>
    <row r="201" spans="2:14" ht="15.75" customHeight="1">
      <c r="B201" s="171" t="s">
        <v>225</v>
      </c>
      <c r="C201" s="171">
        <v>21</v>
      </c>
      <c r="D201" s="171" t="s">
        <v>504</v>
      </c>
      <c r="E201" s="172" t="s">
        <v>505</v>
      </c>
      <c r="F201" s="173">
        <v>20678</v>
      </c>
      <c r="G201" s="174">
        <v>194</v>
      </c>
      <c r="H201" s="171" t="s">
        <v>225</v>
      </c>
      <c r="I201" s="171">
        <v>21</v>
      </c>
      <c r="J201" s="171" t="s">
        <v>630</v>
      </c>
      <c r="K201" s="172" t="s">
        <v>631</v>
      </c>
      <c r="L201" s="173">
        <v>7576</v>
      </c>
      <c r="M201" s="178">
        <f t="shared" si="0"/>
        <v>0.001097296574670554</v>
      </c>
      <c r="N201" s="166">
        <f t="shared" si="1"/>
        <v>0</v>
      </c>
    </row>
    <row r="202" spans="2:14" ht="15.75" customHeight="1">
      <c r="B202" s="171" t="s">
        <v>225</v>
      </c>
      <c r="C202" s="171">
        <v>21</v>
      </c>
      <c r="D202" s="171" t="s">
        <v>608</v>
      </c>
      <c r="E202" s="172" t="s">
        <v>609</v>
      </c>
      <c r="F202" s="173">
        <v>13487</v>
      </c>
      <c r="G202" s="174">
        <v>195</v>
      </c>
      <c r="H202" s="171" t="s">
        <v>225</v>
      </c>
      <c r="I202" s="171">
        <v>21</v>
      </c>
      <c r="J202" s="171" t="s">
        <v>646</v>
      </c>
      <c r="K202" s="172" t="s">
        <v>647</v>
      </c>
      <c r="L202" s="173">
        <v>7495</v>
      </c>
      <c r="M202" s="178">
        <f t="shared" si="0"/>
        <v>0.0010855646551156022</v>
      </c>
      <c r="N202" s="166">
        <f t="shared" si="1"/>
        <v>0</v>
      </c>
    </row>
    <row r="203" spans="2:14" ht="15.75" customHeight="1">
      <c r="B203" s="171" t="s">
        <v>225</v>
      </c>
      <c r="C203" s="171">
        <v>21</v>
      </c>
      <c r="D203" s="171" t="s">
        <v>636</v>
      </c>
      <c r="E203" s="172" t="s">
        <v>637</v>
      </c>
      <c r="F203" s="173">
        <v>10862</v>
      </c>
      <c r="G203" s="174">
        <v>196</v>
      </c>
      <c r="H203" s="171" t="s">
        <v>225</v>
      </c>
      <c r="I203" s="171">
        <v>21</v>
      </c>
      <c r="J203" s="171" t="s">
        <v>550</v>
      </c>
      <c r="K203" s="172" t="s">
        <v>551</v>
      </c>
      <c r="L203" s="173">
        <v>7359</v>
      </c>
      <c r="M203" s="178">
        <f t="shared" si="0"/>
        <v>0.0010658666173443251</v>
      </c>
      <c r="N203" s="166">
        <f t="shared" si="1"/>
        <v>0</v>
      </c>
    </row>
    <row r="204" spans="2:14" ht="15.75" customHeight="1">
      <c r="B204" s="171" t="s">
        <v>225</v>
      </c>
      <c r="C204" s="171">
        <v>21</v>
      </c>
      <c r="D204" s="171" t="s">
        <v>606</v>
      </c>
      <c r="E204" s="172" t="s">
        <v>607</v>
      </c>
      <c r="F204" s="173">
        <v>14081</v>
      </c>
      <c r="G204" s="174">
        <v>197</v>
      </c>
      <c r="H204" s="171" t="s">
        <v>225</v>
      </c>
      <c r="I204" s="171">
        <v>21</v>
      </c>
      <c r="J204" s="171" t="s">
        <v>326</v>
      </c>
      <c r="K204" s="172" t="s">
        <v>327</v>
      </c>
      <c r="L204" s="173">
        <v>7273</v>
      </c>
      <c r="M204" s="178">
        <f t="shared" si="0"/>
        <v>0.0010534105052242527</v>
      </c>
      <c r="N204" s="166">
        <f t="shared" si="1"/>
        <v>0</v>
      </c>
    </row>
    <row r="205" spans="2:14" ht="15.75" customHeight="1">
      <c r="B205" s="171" t="s">
        <v>225</v>
      </c>
      <c r="C205" s="171">
        <v>21</v>
      </c>
      <c r="D205" s="171" t="s">
        <v>638</v>
      </c>
      <c r="E205" s="172" t="s">
        <v>639</v>
      </c>
      <c r="F205" s="173">
        <v>10859</v>
      </c>
      <c r="G205" s="174">
        <v>198</v>
      </c>
      <c r="H205" s="171" t="s">
        <v>225</v>
      </c>
      <c r="I205" s="171">
        <v>21</v>
      </c>
      <c r="J205" s="171" t="s">
        <v>640</v>
      </c>
      <c r="K205" s="172" t="s">
        <v>641</v>
      </c>
      <c r="L205" s="173">
        <v>7224</v>
      </c>
      <c r="M205" s="178">
        <f t="shared" si="0"/>
        <v>0.001046313418086072</v>
      </c>
      <c r="N205" s="166">
        <f t="shared" si="1"/>
        <v>0</v>
      </c>
    </row>
    <row r="206" spans="2:14" ht="15.75" customHeight="1">
      <c r="B206" s="171" t="s">
        <v>225</v>
      </c>
      <c r="C206" s="171">
        <v>21</v>
      </c>
      <c r="D206" s="171" t="s">
        <v>576</v>
      </c>
      <c r="E206" s="172" t="s">
        <v>577</v>
      </c>
      <c r="F206" s="173">
        <v>17663</v>
      </c>
      <c r="G206" s="174">
        <v>199</v>
      </c>
      <c r="H206" s="171" t="s">
        <v>225</v>
      </c>
      <c r="I206" s="171">
        <v>21</v>
      </c>
      <c r="J206" s="171" t="s">
        <v>620</v>
      </c>
      <c r="K206" s="172" t="s">
        <v>621</v>
      </c>
      <c r="L206" s="173">
        <v>6831</v>
      </c>
      <c r="M206" s="178">
        <f t="shared" si="0"/>
        <v>0.000989391882467602</v>
      </c>
      <c r="N206" s="166">
        <f t="shared" si="1"/>
        <v>0</v>
      </c>
    </row>
    <row r="207" spans="2:14" ht="15.75" customHeight="1">
      <c r="B207" s="171" t="s">
        <v>225</v>
      </c>
      <c r="C207" s="171">
        <v>21</v>
      </c>
      <c r="D207" s="171" t="s">
        <v>644</v>
      </c>
      <c r="E207" s="172" t="s">
        <v>645</v>
      </c>
      <c r="F207" s="173">
        <v>10434</v>
      </c>
      <c r="G207" s="174">
        <v>200</v>
      </c>
      <c r="H207" s="171" t="s">
        <v>225</v>
      </c>
      <c r="I207" s="171">
        <v>21</v>
      </c>
      <c r="J207" s="171" t="s">
        <v>260</v>
      </c>
      <c r="K207" s="172" t="s">
        <v>261</v>
      </c>
      <c r="L207" s="173">
        <v>6789</v>
      </c>
      <c r="M207" s="178">
        <f t="shared" si="0"/>
        <v>0.0009833086649205902</v>
      </c>
      <c r="N207" s="166">
        <f t="shared" si="1"/>
        <v>0</v>
      </c>
    </row>
    <row r="208" spans="2:14" ht="15.75" customHeight="1">
      <c r="B208" s="171" t="s">
        <v>225</v>
      </c>
      <c r="C208" s="171">
        <v>21</v>
      </c>
      <c r="D208" s="171" t="s">
        <v>656</v>
      </c>
      <c r="E208" s="172" t="s">
        <v>657</v>
      </c>
      <c r="F208" s="173">
        <v>5537</v>
      </c>
      <c r="G208" s="174">
        <v>201</v>
      </c>
      <c r="H208" s="171" t="s">
        <v>225</v>
      </c>
      <c r="I208" s="171">
        <v>21</v>
      </c>
      <c r="J208" s="171" t="s">
        <v>560</v>
      </c>
      <c r="K208" s="172" t="s">
        <v>561</v>
      </c>
      <c r="L208" s="173">
        <v>6788</v>
      </c>
      <c r="M208" s="178">
        <f t="shared" si="0"/>
        <v>0.000983163826407566</v>
      </c>
      <c r="N208" s="166">
        <f t="shared" si="1"/>
        <v>0</v>
      </c>
    </row>
    <row r="209" spans="2:14" ht="15.75" customHeight="1">
      <c r="B209" s="171" t="s">
        <v>225</v>
      </c>
      <c r="C209" s="171">
        <v>21</v>
      </c>
      <c r="D209" s="171" t="s">
        <v>648</v>
      </c>
      <c r="E209" s="172" t="s">
        <v>649</v>
      </c>
      <c r="F209" s="173">
        <v>8303</v>
      </c>
      <c r="G209" s="174">
        <v>202</v>
      </c>
      <c r="H209" s="171" t="s">
        <v>225</v>
      </c>
      <c r="I209" s="171">
        <v>21</v>
      </c>
      <c r="J209" s="171" t="s">
        <v>654</v>
      </c>
      <c r="K209" s="172" t="s">
        <v>655</v>
      </c>
      <c r="L209" s="173">
        <v>6529</v>
      </c>
      <c r="M209" s="178">
        <f t="shared" si="0"/>
        <v>0.0009456506515343251</v>
      </c>
      <c r="N209" s="166">
        <f t="shared" si="1"/>
        <v>0</v>
      </c>
    </row>
    <row r="210" spans="2:14" ht="15.75" customHeight="1">
      <c r="B210" s="171" t="s">
        <v>225</v>
      </c>
      <c r="C210" s="171">
        <v>21</v>
      </c>
      <c r="D210" s="171" t="s">
        <v>420</v>
      </c>
      <c r="E210" s="172" t="s">
        <v>421</v>
      </c>
      <c r="F210" s="173">
        <v>28511</v>
      </c>
      <c r="G210" s="174">
        <v>203</v>
      </c>
      <c r="H210" s="171" t="s">
        <v>225</v>
      </c>
      <c r="I210" s="171">
        <v>21</v>
      </c>
      <c r="J210" s="171" t="s">
        <v>230</v>
      </c>
      <c r="K210" s="172" t="s">
        <v>231</v>
      </c>
      <c r="L210" s="173">
        <v>6351</v>
      </c>
      <c r="M210" s="178">
        <f t="shared" si="0"/>
        <v>0.0009198693962160359</v>
      </c>
      <c r="N210" s="166">
        <f t="shared" si="1"/>
        <v>0</v>
      </c>
    </row>
    <row r="211" spans="2:14" ht="15.75" customHeight="1">
      <c r="B211" s="171" t="s">
        <v>225</v>
      </c>
      <c r="C211" s="171">
        <v>21</v>
      </c>
      <c r="D211" s="171" t="s">
        <v>240</v>
      </c>
      <c r="E211" s="172" t="s">
        <v>241</v>
      </c>
      <c r="F211" s="173">
        <v>164869</v>
      </c>
      <c r="G211" s="174">
        <v>204</v>
      </c>
      <c r="H211" s="171" t="s">
        <v>225</v>
      </c>
      <c r="I211" s="171">
        <v>21</v>
      </c>
      <c r="J211" s="171" t="s">
        <v>488</v>
      </c>
      <c r="K211" s="172" t="s">
        <v>489</v>
      </c>
      <c r="L211" s="173">
        <v>6142</v>
      </c>
      <c r="M211" s="178">
        <f t="shared" si="0"/>
        <v>0.0008895981469939998</v>
      </c>
      <c r="N211" s="166">
        <f t="shared" si="1"/>
        <v>0</v>
      </c>
    </row>
    <row r="212" spans="2:14" ht="15.75" customHeight="1">
      <c r="B212" s="171" t="s">
        <v>225</v>
      </c>
      <c r="C212" s="171">
        <v>21</v>
      </c>
      <c r="D212" s="171" t="s">
        <v>496</v>
      </c>
      <c r="E212" s="172" t="s">
        <v>497</v>
      </c>
      <c r="F212" s="173">
        <v>20891</v>
      </c>
      <c r="G212" s="174">
        <v>205</v>
      </c>
      <c r="H212" s="171" t="s">
        <v>225</v>
      </c>
      <c r="I212" s="171">
        <v>21</v>
      </c>
      <c r="J212" s="171" t="s">
        <v>338</v>
      </c>
      <c r="K212" s="172" t="s">
        <v>339</v>
      </c>
      <c r="L212" s="173">
        <v>5900</v>
      </c>
      <c r="M212" s="178">
        <f t="shared" si="0"/>
        <v>0.0008545472268421684</v>
      </c>
      <c r="N212" s="166">
        <f t="shared" si="1"/>
        <v>0</v>
      </c>
    </row>
    <row r="213" spans="2:14" ht="15.75" customHeight="1">
      <c r="B213" s="171" t="s">
        <v>225</v>
      </c>
      <c r="C213" s="171">
        <v>21</v>
      </c>
      <c r="D213" s="171" t="s">
        <v>658</v>
      </c>
      <c r="E213" s="172" t="s">
        <v>659</v>
      </c>
      <c r="F213" s="173">
        <v>5716</v>
      </c>
      <c r="G213" s="174">
        <v>206</v>
      </c>
      <c r="H213" s="171" t="s">
        <v>225</v>
      </c>
      <c r="I213" s="171">
        <v>21</v>
      </c>
      <c r="J213" s="171" t="s">
        <v>612</v>
      </c>
      <c r="K213" s="172" t="s">
        <v>613</v>
      </c>
      <c r="L213" s="173">
        <v>5877</v>
      </c>
      <c r="M213" s="178">
        <f t="shared" si="0"/>
        <v>0.0008512159410426143</v>
      </c>
      <c r="N213" s="166">
        <f t="shared" si="1"/>
        <v>0</v>
      </c>
    </row>
    <row r="214" spans="2:14" ht="15.75" customHeight="1">
      <c r="B214" s="171" t="s">
        <v>225</v>
      </c>
      <c r="C214" s="171">
        <v>21</v>
      </c>
      <c r="D214" s="171" t="s">
        <v>340</v>
      </c>
      <c r="E214" s="172" t="s">
        <v>341</v>
      </c>
      <c r="F214" s="173">
        <v>40844</v>
      </c>
      <c r="G214" s="174">
        <v>207</v>
      </c>
      <c r="H214" s="171" t="s">
        <v>225</v>
      </c>
      <c r="I214" s="171">
        <v>21</v>
      </c>
      <c r="J214" s="171" t="s">
        <v>658</v>
      </c>
      <c r="K214" s="172" t="s">
        <v>659</v>
      </c>
      <c r="L214" s="173">
        <v>5716</v>
      </c>
      <c r="M214" s="178">
        <f t="shared" si="0"/>
        <v>0.0008278969404457347</v>
      </c>
      <c r="N214" s="166">
        <f t="shared" si="1"/>
        <v>0</v>
      </c>
    </row>
    <row r="215" spans="2:14" ht="15.75" customHeight="1">
      <c r="B215" s="171" t="s">
        <v>225</v>
      </c>
      <c r="C215" s="171">
        <v>21</v>
      </c>
      <c r="D215" s="171" t="s">
        <v>372</v>
      </c>
      <c r="E215" s="172" t="s">
        <v>373</v>
      </c>
      <c r="F215" s="173">
        <v>34826</v>
      </c>
      <c r="G215" s="174">
        <v>208</v>
      </c>
      <c r="H215" s="171" t="s">
        <v>225</v>
      </c>
      <c r="I215" s="171">
        <v>21</v>
      </c>
      <c r="J215" s="171" t="s">
        <v>628</v>
      </c>
      <c r="K215" s="172" t="s">
        <v>629</v>
      </c>
      <c r="L215" s="173">
        <v>5554</v>
      </c>
      <c r="M215" s="178">
        <f t="shared" si="0"/>
        <v>0.0008044331013358311</v>
      </c>
      <c r="N215" s="166">
        <f t="shared" si="1"/>
        <v>0</v>
      </c>
    </row>
    <row r="216" spans="2:14" ht="15.75" customHeight="1">
      <c r="B216" s="171" t="s">
        <v>225</v>
      </c>
      <c r="C216" s="171">
        <v>21</v>
      </c>
      <c r="D216" s="171" t="s">
        <v>452</v>
      </c>
      <c r="E216" s="172" t="s">
        <v>453</v>
      </c>
      <c r="F216" s="173">
        <v>24907</v>
      </c>
      <c r="G216" s="174">
        <v>209</v>
      </c>
      <c r="H216" s="171" t="s">
        <v>225</v>
      </c>
      <c r="I216" s="171">
        <v>21</v>
      </c>
      <c r="J216" s="171" t="s">
        <v>656</v>
      </c>
      <c r="K216" s="172" t="s">
        <v>657</v>
      </c>
      <c r="L216" s="173">
        <v>5537</v>
      </c>
      <c r="M216" s="178">
        <f t="shared" si="0"/>
        <v>0.0008019708466144215</v>
      </c>
      <c r="N216" s="166">
        <f t="shared" si="1"/>
        <v>0</v>
      </c>
    </row>
    <row r="217" spans="2:14" ht="15.75" customHeight="1">
      <c r="B217" s="171" t="s">
        <v>225</v>
      </c>
      <c r="C217" s="171">
        <v>21</v>
      </c>
      <c r="D217" s="171" t="s">
        <v>304</v>
      </c>
      <c r="E217" s="172" t="s">
        <v>305</v>
      </c>
      <c r="F217" s="173">
        <v>57253</v>
      </c>
      <c r="G217" s="174">
        <v>210</v>
      </c>
      <c r="H217" s="171" t="s">
        <v>225</v>
      </c>
      <c r="I217" s="171">
        <v>21</v>
      </c>
      <c r="J217" s="171" t="s">
        <v>330</v>
      </c>
      <c r="K217" s="172" t="s">
        <v>331</v>
      </c>
      <c r="L217" s="173">
        <v>5519</v>
      </c>
      <c r="M217" s="178">
        <f t="shared" si="0"/>
        <v>0.0007993637533799877</v>
      </c>
      <c r="N217" s="166">
        <f t="shared" si="1"/>
        <v>0</v>
      </c>
    </row>
    <row r="218" spans="2:14" ht="15.75" customHeight="1">
      <c r="B218" s="171" t="s">
        <v>225</v>
      </c>
      <c r="C218" s="171">
        <v>21</v>
      </c>
      <c r="D218" s="171" t="s">
        <v>394</v>
      </c>
      <c r="E218" s="172" t="s">
        <v>395</v>
      </c>
      <c r="F218" s="173">
        <v>32316</v>
      </c>
      <c r="G218" s="174">
        <v>211</v>
      </c>
      <c r="H218" s="171" t="s">
        <v>225</v>
      </c>
      <c r="I218" s="171">
        <v>21</v>
      </c>
      <c r="J218" s="171" t="s">
        <v>310</v>
      </c>
      <c r="K218" s="172" t="s">
        <v>311</v>
      </c>
      <c r="L218" s="173">
        <v>5511</v>
      </c>
      <c r="M218" s="178">
        <f t="shared" si="0"/>
        <v>0.000798205045275795</v>
      </c>
      <c r="N218" s="166">
        <f t="shared" si="1"/>
        <v>0</v>
      </c>
    </row>
    <row r="219" spans="2:14" ht="15.75" customHeight="1">
      <c r="B219" s="171" t="s">
        <v>225</v>
      </c>
      <c r="C219" s="171">
        <v>21</v>
      </c>
      <c r="D219" s="171" t="s">
        <v>308</v>
      </c>
      <c r="E219" s="172" t="s">
        <v>309</v>
      </c>
      <c r="F219" s="173">
        <v>54845</v>
      </c>
      <c r="G219" s="174">
        <v>212</v>
      </c>
      <c r="H219" s="171" t="s">
        <v>225</v>
      </c>
      <c r="I219" s="171">
        <v>21</v>
      </c>
      <c r="J219" s="171" t="s">
        <v>588</v>
      </c>
      <c r="K219" s="172" t="s">
        <v>589</v>
      </c>
      <c r="L219" s="173">
        <v>5243</v>
      </c>
      <c r="M219" s="178">
        <f t="shared" si="0"/>
        <v>0.0007593883237853371</v>
      </c>
      <c r="N219" s="166">
        <f t="shared" si="1"/>
        <v>0</v>
      </c>
    </row>
    <row r="220" spans="2:14" ht="15.75" customHeight="1">
      <c r="B220" s="171" t="s">
        <v>225</v>
      </c>
      <c r="C220" s="171">
        <v>21</v>
      </c>
      <c r="D220" s="171" t="s">
        <v>312</v>
      </c>
      <c r="E220" s="172" t="s">
        <v>313</v>
      </c>
      <c r="F220" s="173">
        <v>51249</v>
      </c>
      <c r="G220" s="174">
        <v>213</v>
      </c>
      <c r="H220" s="171" t="s">
        <v>225</v>
      </c>
      <c r="I220" s="171">
        <v>21</v>
      </c>
      <c r="J220" s="171" t="s">
        <v>652</v>
      </c>
      <c r="K220" s="172" t="s">
        <v>653</v>
      </c>
      <c r="L220" s="173">
        <v>5230</v>
      </c>
      <c r="M220" s="178">
        <f t="shared" si="0"/>
        <v>0.0007575054231160239</v>
      </c>
      <c r="N220" s="166">
        <f t="shared" si="1"/>
        <v>0</v>
      </c>
    </row>
    <row r="221" spans="2:14" ht="15.75" customHeight="1">
      <c r="B221" s="171" t="s">
        <v>225</v>
      </c>
      <c r="C221" s="171">
        <v>21</v>
      </c>
      <c r="D221" s="171" t="s">
        <v>614</v>
      </c>
      <c r="E221" s="172" t="s">
        <v>615</v>
      </c>
      <c r="F221" s="173">
        <v>12954</v>
      </c>
      <c r="G221" s="174">
        <v>214</v>
      </c>
      <c r="H221" s="171" t="s">
        <v>225</v>
      </c>
      <c r="I221" s="171">
        <v>21</v>
      </c>
      <c r="J221" s="171" t="s">
        <v>590</v>
      </c>
      <c r="K221" s="172" t="s">
        <v>591</v>
      </c>
      <c r="L221" s="173">
        <v>4592</v>
      </c>
      <c r="M221" s="178">
        <f t="shared" si="0"/>
        <v>0.0006650984518066504</v>
      </c>
      <c r="N221" s="166">
        <f t="shared" si="1"/>
        <v>0</v>
      </c>
    </row>
    <row r="222" spans="2:14" ht="15.75" customHeight="1">
      <c r="B222" s="171" t="s">
        <v>225</v>
      </c>
      <c r="C222" s="171">
        <v>21</v>
      </c>
      <c r="D222" s="171" t="s">
        <v>402</v>
      </c>
      <c r="E222" s="172" t="s">
        <v>403</v>
      </c>
      <c r="F222" s="173">
        <v>32046</v>
      </c>
      <c r="G222" s="174">
        <v>215</v>
      </c>
      <c r="H222" s="171" t="s">
        <v>225</v>
      </c>
      <c r="I222" s="171">
        <v>21</v>
      </c>
      <c r="J222" s="171" t="s">
        <v>650</v>
      </c>
      <c r="K222" s="172" t="s">
        <v>651</v>
      </c>
      <c r="L222" s="173">
        <v>4563</v>
      </c>
      <c r="M222" s="178">
        <f t="shared" si="0"/>
        <v>0.0006608981349289516</v>
      </c>
      <c r="N222" s="166">
        <f t="shared" si="1"/>
        <v>0</v>
      </c>
    </row>
    <row r="223" spans="2:14" ht="15.75" customHeight="1">
      <c r="B223" s="171" t="s">
        <v>225</v>
      </c>
      <c r="C223" s="171">
        <v>21</v>
      </c>
      <c r="D223" s="171" t="s">
        <v>408</v>
      </c>
      <c r="E223" s="172" t="s">
        <v>409</v>
      </c>
      <c r="F223" s="173">
        <v>30917</v>
      </c>
      <c r="G223" s="174">
        <v>216</v>
      </c>
      <c r="H223" s="171" t="s">
        <v>225</v>
      </c>
      <c r="I223" s="171">
        <v>21</v>
      </c>
      <c r="J223" s="171" t="s">
        <v>642</v>
      </c>
      <c r="K223" s="172" t="s">
        <v>643</v>
      </c>
      <c r="L223" s="173">
        <v>4518</v>
      </c>
      <c r="M223" s="178">
        <f t="shared" si="0"/>
        <v>0.0006543804018428673</v>
      </c>
      <c r="N223" s="166">
        <f t="shared" si="1"/>
        <v>0</v>
      </c>
    </row>
    <row r="224" spans="2:14" ht="15.75" customHeight="1">
      <c r="B224" s="171" t="s">
        <v>225</v>
      </c>
      <c r="C224" s="171">
        <v>21</v>
      </c>
      <c r="D224" s="171" t="s">
        <v>314</v>
      </c>
      <c r="E224" s="172" t="s">
        <v>315</v>
      </c>
      <c r="F224" s="173">
        <v>50507</v>
      </c>
      <c r="G224" s="174">
        <v>217</v>
      </c>
      <c r="H224" s="171" t="s">
        <v>225</v>
      </c>
      <c r="I224" s="171">
        <v>21</v>
      </c>
      <c r="J224" s="171" t="s">
        <v>528</v>
      </c>
      <c r="K224" s="172" t="s">
        <v>529</v>
      </c>
      <c r="L224" s="173">
        <v>3431</v>
      </c>
      <c r="M224" s="178">
        <f t="shared" si="0"/>
        <v>0.0004969409381856746</v>
      </c>
      <c r="N224" s="166">
        <f t="shared" si="1"/>
        <v>0</v>
      </c>
    </row>
    <row r="225" ht="12.75" customHeight="1">
      <c r="N225" s="166">
        <f>SUM(N8:N224)</f>
        <v>16</v>
      </c>
    </row>
    <row r="227" ht="12.75" customHeight="1">
      <c r="L227" s="179">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30.00390625" style="0" customWidth="1"/>
    <col min="4" max="4" width="12.7109375" style="0" customWidth="1"/>
    <col min="5" max="5" width="4.57421875" style="0" customWidth="1"/>
    <col min="6" max="6" width="4.421875" style="0" customWidth="1"/>
    <col min="7" max="7" width="30.00390625" style="0" customWidth="1"/>
    <col min="8" max="8" width="12.7109375" style="0" customWidth="1"/>
  </cols>
  <sheetData>
    <row r="1" spans="1:2" ht="13.5" customHeight="1">
      <c r="A1" s="180" t="s">
        <v>660</v>
      </c>
      <c r="B1" t="s">
        <v>661</v>
      </c>
    </row>
    <row r="2" spans="2:8" ht="13.5" customHeight="1">
      <c r="B2" s="266" t="s">
        <v>662</v>
      </c>
      <c r="C2" s="266"/>
      <c r="D2" s="266"/>
      <c r="E2" s="266"/>
      <c r="F2" s="266"/>
      <c r="G2" s="266"/>
      <c r="H2" s="266"/>
    </row>
    <row r="3" spans="2:8" ht="13.5" customHeight="1">
      <c r="B3" s="266"/>
      <c r="C3" s="266"/>
      <c r="D3" s="266"/>
      <c r="E3" s="266"/>
      <c r="F3" s="266"/>
      <c r="G3" s="266"/>
      <c r="H3" s="266"/>
    </row>
    <row r="4" spans="2:8" ht="18" customHeight="1">
      <c r="B4" s="267" t="s">
        <v>663</v>
      </c>
      <c r="C4" s="267"/>
      <c r="D4" s="267"/>
      <c r="E4" s="181"/>
      <c r="F4" s="267" t="s">
        <v>664</v>
      </c>
      <c r="G4" s="267"/>
      <c r="H4" s="267"/>
    </row>
    <row r="5" spans="2:8" ht="28.5" customHeight="1">
      <c r="B5" s="182" t="s">
        <v>665</v>
      </c>
      <c r="C5" s="169" t="s">
        <v>223</v>
      </c>
      <c r="D5" s="169" t="s">
        <v>224</v>
      </c>
      <c r="E5" s="168"/>
      <c r="F5" s="182" t="s">
        <v>665</v>
      </c>
      <c r="G5" s="169" t="s">
        <v>223</v>
      </c>
      <c r="H5" s="169" t="s">
        <v>224</v>
      </c>
    </row>
    <row r="6" spans="2:8" ht="13.5" customHeight="1">
      <c r="B6" s="183">
        <v>1</v>
      </c>
      <c r="C6" s="184" t="s">
        <v>227</v>
      </c>
      <c r="D6" s="185">
        <v>110543</v>
      </c>
      <c r="F6" s="186">
        <v>1</v>
      </c>
      <c r="G6" s="187" t="s">
        <v>229</v>
      </c>
      <c r="H6" s="188">
        <v>1082935</v>
      </c>
    </row>
    <row r="7" spans="2:8" ht="13.5" customHeight="1">
      <c r="B7" s="183">
        <v>2</v>
      </c>
      <c r="C7" s="184" t="s">
        <v>231</v>
      </c>
      <c r="D7" s="185">
        <v>6421</v>
      </c>
      <c r="F7" s="186">
        <v>2</v>
      </c>
      <c r="G7" s="187" t="s">
        <v>233</v>
      </c>
      <c r="H7" s="188">
        <v>253873</v>
      </c>
    </row>
    <row r="8" spans="2:8" ht="13.5" customHeight="1">
      <c r="B8" s="183">
        <v>3</v>
      </c>
      <c r="C8" s="184" t="s">
        <v>235</v>
      </c>
      <c r="D8" s="185">
        <v>12360</v>
      </c>
      <c r="F8" s="186">
        <v>3</v>
      </c>
      <c r="G8" s="187" t="s">
        <v>237</v>
      </c>
      <c r="H8" s="188">
        <v>176008</v>
      </c>
    </row>
    <row r="9" spans="2:8" ht="13.5" customHeight="1">
      <c r="B9" s="183">
        <v>4</v>
      </c>
      <c r="C9" s="184" t="s">
        <v>239</v>
      </c>
      <c r="D9" s="185">
        <v>21667</v>
      </c>
      <c r="F9" s="186">
        <v>4</v>
      </c>
      <c r="G9" s="187" t="s">
        <v>241</v>
      </c>
      <c r="H9" s="188">
        <v>166295</v>
      </c>
    </row>
    <row r="10" spans="2:8" ht="13.5" customHeight="1">
      <c r="B10" s="183">
        <v>5</v>
      </c>
      <c r="C10" s="184" t="s">
        <v>243</v>
      </c>
      <c r="D10" s="185">
        <v>26115</v>
      </c>
      <c r="F10" s="186">
        <v>5</v>
      </c>
      <c r="G10" s="187" t="s">
        <v>245</v>
      </c>
      <c r="H10" s="188">
        <v>161926</v>
      </c>
    </row>
    <row r="11" spans="2:8" ht="13.5" customHeight="1">
      <c r="B11" s="183">
        <v>6</v>
      </c>
      <c r="C11" s="184" t="s">
        <v>247</v>
      </c>
      <c r="D11" s="185">
        <v>10210</v>
      </c>
      <c r="F11" s="186">
        <v>6</v>
      </c>
      <c r="G11" s="187" t="s">
        <v>249</v>
      </c>
      <c r="H11" s="188">
        <v>120548</v>
      </c>
    </row>
    <row r="12" spans="2:8" ht="13.5" customHeight="1">
      <c r="B12" s="183">
        <v>7</v>
      </c>
      <c r="C12" s="184" t="s">
        <v>251</v>
      </c>
      <c r="D12" s="185">
        <v>26619</v>
      </c>
      <c r="F12" s="186">
        <v>7</v>
      </c>
      <c r="G12" s="187" t="s">
        <v>253</v>
      </c>
      <c r="H12" s="188">
        <v>119915</v>
      </c>
    </row>
    <row r="13" spans="2:8" ht="13.5" customHeight="1">
      <c r="B13" s="183">
        <v>8</v>
      </c>
      <c r="C13" s="184" t="s">
        <v>255</v>
      </c>
      <c r="D13" s="185">
        <v>31303</v>
      </c>
      <c r="F13" s="186">
        <v>8</v>
      </c>
      <c r="G13" s="187" t="s">
        <v>227</v>
      </c>
      <c r="H13" s="188">
        <v>110543</v>
      </c>
    </row>
    <row r="14" spans="2:8" ht="13.5" customHeight="1">
      <c r="B14" s="183">
        <v>9</v>
      </c>
      <c r="C14" s="184" t="s">
        <v>257</v>
      </c>
      <c r="D14" s="185">
        <v>10979</v>
      </c>
      <c r="F14" s="186">
        <v>9</v>
      </c>
      <c r="G14" s="187" t="s">
        <v>259</v>
      </c>
      <c r="H14" s="188">
        <v>103020</v>
      </c>
    </row>
    <row r="15" spans="2:8" ht="13.5" customHeight="1">
      <c r="B15" s="183">
        <v>10</v>
      </c>
      <c r="C15" s="184" t="s">
        <v>261</v>
      </c>
      <c r="D15" s="185">
        <v>6844</v>
      </c>
      <c r="F15" s="186">
        <v>10</v>
      </c>
      <c r="G15" s="189" t="s">
        <v>263</v>
      </c>
      <c r="H15" s="188">
        <v>93511</v>
      </c>
    </row>
    <row r="16" spans="2:8" ht="13.5" customHeight="1">
      <c r="B16" s="183">
        <v>11</v>
      </c>
      <c r="C16" s="184" t="s">
        <v>265</v>
      </c>
      <c r="D16" s="185">
        <v>40756</v>
      </c>
      <c r="F16" s="186">
        <v>11</v>
      </c>
      <c r="G16" s="187" t="s">
        <v>267</v>
      </c>
      <c r="H16" s="188">
        <v>86662</v>
      </c>
    </row>
    <row r="17" spans="2:8" ht="13.5" customHeight="1">
      <c r="B17" s="183">
        <v>12</v>
      </c>
      <c r="C17" s="184" t="s">
        <v>269</v>
      </c>
      <c r="D17" s="185">
        <v>27125</v>
      </c>
      <c r="F17" s="186">
        <v>12</v>
      </c>
      <c r="G17" s="187" t="s">
        <v>271</v>
      </c>
      <c r="H17" s="188">
        <v>83759</v>
      </c>
    </row>
    <row r="18" spans="2:8" ht="13.5" customHeight="1">
      <c r="B18" s="183">
        <v>13</v>
      </c>
      <c r="C18" s="184" t="s">
        <v>273</v>
      </c>
      <c r="D18" s="185">
        <v>15499</v>
      </c>
      <c r="F18" s="186">
        <v>13</v>
      </c>
      <c r="G18" s="187" t="s">
        <v>275</v>
      </c>
      <c r="H18" s="188">
        <v>81924</v>
      </c>
    </row>
    <row r="19" spans="2:8" ht="13.5" customHeight="1">
      <c r="B19" s="183">
        <v>14</v>
      </c>
      <c r="C19" s="184" t="s">
        <v>277</v>
      </c>
      <c r="D19" s="185">
        <v>18169</v>
      </c>
      <c r="F19" s="186">
        <v>14</v>
      </c>
      <c r="G19" s="187" t="s">
        <v>279</v>
      </c>
      <c r="H19" s="188">
        <v>78348</v>
      </c>
    </row>
    <row r="20" spans="2:8" ht="13.5" customHeight="1">
      <c r="B20" s="183">
        <v>15</v>
      </c>
      <c r="C20" s="184" t="s">
        <v>281</v>
      </c>
      <c r="D20" s="185">
        <v>15182</v>
      </c>
      <c r="F20" s="186">
        <v>15</v>
      </c>
      <c r="G20" s="187" t="s">
        <v>283</v>
      </c>
      <c r="H20" s="188">
        <v>71329</v>
      </c>
    </row>
    <row r="21" spans="2:8" ht="13.5" customHeight="1">
      <c r="B21" s="183">
        <v>16</v>
      </c>
      <c r="C21" s="184" t="s">
        <v>285</v>
      </c>
      <c r="D21" s="185">
        <v>45680</v>
      </c>
      <c r="F21" s="186">
        <v>16</v>
      </c>
      <c r="G21" s="187" t="s">
        <v>287</v>
      </c>
      <c r="H21" s="188">
        <v>71227</v>
      </c>
    </row>
    <row r="22" spans="2:8" ht="13.5" customHeight="1">
      <c r="B22" s="183">
        <v>17</v>
      </c>
      <c r="C22" s="184" t="s">
        <v>289</v>
      </c>
      <c r="D22" s="185">
        <v>32083</v>
      </c>
      <c r="F22" s="186">
        <v>17</v>
      </c>
      <c r="G22" s="187" t="s">
        <v>291</v>
      </c>
      <c r="H22" s="188">
        <v>68458</v>
      </c>
    </row>
    <row r="23" spans="2:8" ht="13.5" customHeight="1">
      <c r="B23" s="183">
        <v>18</v>
      </c>
      <c r="C23" s="184" t="s">
        <v>293</v>
      </c>
      <c r="D23" s="185">
        <v>29297</v>
      </c>
      <c r="F23" s="186">
        <v>18</v>
      </c>
      <c r="G23" s="187" t="s">
        <v>295</v>
      </c>
      <c r="H23" s="188">
        <v>67104</v>
      </c>
    </row>
    <row r="24" spans="2:8" ht="13.5" customHeight="1">
      <c r="B24" s="183">
        <v>19</v>
      </c>
      <c r="C24" s="184" t="s">
        <v>297</v>
      </c>
      <c r="D24" s="185">
        <v>11915</v>
      </c>
      <c r="F24" s="186">
        <v>19</v>
      </c>
      <c r="G24" s="187" t="s">
        <v>299</v>
      </c>
      <c r="H24" s="188">
        <v>64123</v>
      </c>
    </row>
    <row r="25" spans="2:8" ht="13.5" customHeight="1">
      <c r="B25" s="183">
        <v>20</v>
      </c>
      <c r="C25" s="184" t="s">
        <v>259</v>
      </c>
      <c r="D25" s="185">
        <v>103020</v>
      </c>
      <c r="F25" s="186">
        <v>20</v>
      </c>
      <c r="G25" s="187" t="s">
        <v>301</v>
      </c>
      <c r="H25" s="188">
        <v>61621</v>
      </c>
    </row>
    <row r="26" spans="2:8" ht="13.5" customHeight="1">
      <c r="B26" s="183">
        <v>21</v>
      </c>
      <c r="C26" s="184" t="s">
        <v>303</v>
      </c>
      <c r="D26" s="185">
        <v>16812</v>
      </c>
      <c r="F26" s="186">
        <v>21</v>
      </c>
      <c r="G26" s="187" t="s">
        <v>305</v>
      </c>
      <c r="H26" s="188">
        <v>57955</v>
      </c>
    </row>
    <row r="27" spans="2:8" ht="13.5" customHeight="1">
      <c r="B27" s="183">
        <v>22</v>
      </c>
      <c r="C27" s="184" t="s">
        <v>307</v>
      </c>
      <c r="D27" s="185">
        <v>17388</v>
      </c>
      <c r="F27" s="186">
        <v>22</v>
      </c>
      <c r="G27" s="187" t="s">
        <v>309</v>
      </c>
      <c r="H27" s="188">
        <v>55710</v>
      </c>
    </row>
    <row r="28" spans="2:8" ht="13.5" customHeight="1">
      <c r="B28" s="183">
        <v>23</v>
      </c>
      <c r="C28" s="184" t="s">
        <v>311</v>
      </c>
      <c r="D28" s="185">
        <v>5544</v>
      </c>
      <c r="F28" s="186">
        <v>23</v>
      </c>
      <c r="G28" s="187" t="s">
        <v>313</v>
      </c>
      <c r="H28" s="188">
        <v>51503</v>
      </c>
    </row>
    <row r="29" spans="2:8" ht="13.5" customHeight="1">
      <c r="B29" s="183">
        <v>24</v>
      </c>
      <c r="C29" s="184" t="s">
        <v>263</v>
      </c>
      <c r="D29" s="185">
        <v>93511</v>
      </c>
      <c r="F29" s="186">
        <v>24</v>
      </c>
      <c r="G29" s="187" t="s">
        <v>315</v>
      </c>
      <c r="H29" s="188">
        <v>50806</v>
      </c>
    </row>
    <row r="30" spans="2:8" ht="13.5" customHeight="1">
      <c r="B30" s="183">
        <v>25</v>
      </c>
      <c r="C30" s="184" t="s">
        <v>317</v>
      </c>
      <c r="D30" s="185">
        <v>18496</v>
      </c>
      <c r="F30" s="183">
        <v>25</v>
      </c>
      <c r="G30" s="184" t="s">
        <v>319</v>
      </c>
      <c r="H30" s="185">
        <v>49440</v>
      </c>
    </row>
    <row r="31" spans="2:8" ht="13.5" customHeight="1">
      <c r="B31" s="183">
        <v>26</v>
      </c>
      <c r="C31" s="184" t="s">
        <v>267</v>
      </c>
      <c r="D31" s="185">
        <v>86662</v>
      </c>
      <c r="F31" s="183">
        <v>26</v>
      </c>
      <c r="G31" s="184" t="s">
        <v>321</v>
      </c>
      <c r="H31" s="185">
        <v>48546</v>
      </c>
    </row>
    <row r="32" spans="2:8" ht="13.5" customHeight="1">
      <c r="B32" s="183">
        <v>27</v>
      </c>
      <c r="C32" s="184" t="s">
        <v>301</v>
      </c>
      <c r="D32" s="185">
        <v>61621</v>
      </c>
      <c r="F32" s="183">
        <v>27</v>
      </c>
      <c r="G32" s="184" t="s">
        <v>323</v>
      </c>
      <c r="H32" s="185">
        <v>46970</v>
      </c>
    </row>
    <row r="33" spans="2:8" ht="13.5" customHeight="1">
      <c r="B33" s="183">
        <v>28</v>
      </c>
      <c r="C33" s="184" t="s">
        <v>327</v>
      </c>
      <c r="D33" s="185">
        <v>7350</v>
      </c>
      <c r="F33" s="183">
        <v>28</v>
      </c>
      <c r="G33" s="184" t="s">
        <v>285</v>
      </c>
      <c r="H33" s="185">
        <v>45680</v>
      </c>
    </row>
    <row r="34" spans="2:8" ht="13.5" customHeight="1">
      <c r="B34" s="183">
        <v>29</v>
      </c>
      <c r="C34" s="184" t="s">
        <v>325</v>
      </c>
      <c r="D34" s="185">
        <v>11020</v>
      </c>
      <c r="F34" s="183">
        <v>29</v>
      </c>
      <c r="G34" s="184" t="s">
        <v>329</v>
      </c>
      <c r="H34" s="185">
        <v>45560</v>
      </c>
    </row>
    <row r="35" spans="2:8" ht="13.5" customHeight="1">
      <c r="B35" s="183">
        <v>30</v>
      </c>
      <c r="C35" s="184" t="s">
        <v>331</v>
      </c>
      <c r="D35" s="185">
        <v>5524</v>
      </c>
      <c r="F35" s="183">
        <v>30</v>
      </c>
      <c r="G35" s="184" t="s">
        <v>333</v>
      </c>
      <c r="H35" s="185">
        <v>42016</v>
      </c>
    </row>
    <row r="36" spans="2:8" ht="13.5" customHeight="1">
      <c r="B36" s="183">
        <v>31</v>
      </c>
      <c r="C36" s="184" t="s">
        <v>335</v>
      </c>
      <c r="D36" s="185">
        <v>20867</v>
      </c>
      <c r="F36" s="183">
        <v>31</v>
      </c>
      <c r="G36" s="184" t="s">
        <v>337</v>
      </c>
      <c r="H36" s="185">
        <v>41466</v>
      </c>
    </row>
    <row r="37" spans="2:8" ht="13.5" customHeight="1">
      <c r="B37" s="183">
        <v>32</v>
      </c>
      <c r="C37" s="184" t="s">
        <v>339</v>
      </c>
      <c r="D37" s="185">
        <v>5938</v>
      </c>
      <c r="F37" s="183">
        <v>32</v>
      </c>
      <c r="G37" s="184" t="s">
        <v>347</v>
      </c>
      <c r="H37" s="185">
        <v>41397</v>
      </c>
    </row>
    <row r="38" spans="2:8" ht="13.5" customHeight="1">
      <c r="B38" s="183">
        <v>33</v>
      </c>
      <c r="C38" s="184" t="s">
        <v>343</v>
      </c>
      <c r="D38" s="185">
        <v>9164</v>
      </c>
      <c r="F38" s="183">
        <v>33</v>
      </c>
      <c r="G38" s="184" t="s">
        <v>341</v>
      </c>
      <c r="H38" s="185">
        <v>41102</v>
      </c>
    </row>
    <row r="39" spans="2:8" ht="13.5" customHeight="1">
      <c r="B39" s="183">
        <v>34</v>
      </c>
      <c r="C39" s="184" t="s">
        <v>345</v>
      </c>
      <c r="D39" s="185">
        <v>40898</v>
      </c>
      <c r="F39" s="183">
        <v>34</v>
      </c>
      <c r="G39" s="184" t="s">
        <v>345</v>
      </c>
      <c r="H39" s="185">
        <v>40898</v>
      </c>
    </row>
    <row r="40" spans="2:8" ht="13.5" customHeight="1">
      <c r="B40" s="183">
        <v>35</v>
      </c>
      <c r="C40" s="184" t="s">
        <v>349</v>
      </c>
      <c r="D40" s="185">
        <v>33615</v>
      </c>
      <c r="F40" s="183">
        <v>35</v>
      </c>
      <c r="G40" s="184" t="s">
        <v>351</v>
      </c>
      <c r="H40" s="185">
        <v>40791</v>
      </c>
    </row>
    <row r="41" spans="2:8" ht="13.5" customHeight="1">
      <c r="B41" s="183">
        <v>36</v>
      </c>
      <c r="C41" s="184" t="s">
        <v>353</v>
      </c>
      <c r="D41" s="185">
        <v>16041</v>
      </c>
      <c r="F41" s="183">
        <v>36</v>
      </c>
      <c r="G41" s="184" t="s">
        <v>265</v>
      </c>
      <c r="H41" s="185">
        <v>40756</v>
      </c>
    </row>
    <row r="42" spans="2:8" ht="13.5" customHeight="1">
      <c r="B42" s="183">
        <v>37</v>
      </c>
      <c r="C42" s="184" t="s">
        <v>355</v>
      </c>
      <c r="D42" s="185">
        <v>35799</v>
      </c>
      <c r="F42" s="183">
        <v>37</v>
      </c>
      <c r="G42" s="184" t="s">
        <v>357</v>
      </c>
      <c r="H42" s="185">
        <v>40427</v>
      </c>
    </row>
    <row r="43" spans="2:8" ht="13.5" customHeight="1">
      <c r="B43" s="183">
        <v>38</v>
      </c>
      <c r="C43" s="184" t="s">
        <v>359</v>
      </c>
      <c r="D43" s="185">
        <v>10444</v>
      </c>
      <c r="F43" s="183">
        <v>38</v>
      </c>
      <c r="G43" s="184" t="s">
        <v>361</v>
      </c>
      <c r="H43" s="185">
        <v>38433</v>
      </c>
    </row>
    <row r="44" spans="2:8" ht="13.5" customHeight="1">
      <c r="B44" s="183">
        <v>39</v>
      </c>
      <c r="C44" s="184" t="s">
        <v>363</v>
      </c>
      <c r="D44" s="185">
        <v>28170</v>
      </c>
      <c r="F44" s="183">
        <v>39</v>
      </c>
      <c r="G44" s="184" t="s">
        <v>365</v>
      </c>
      <c r="H44" s="185">
        <v>37833</v>
      </c>
    </row>
    <row r="45" spans="2:8" ht="13.5" customHeight="1">
      <c r="B45" s="183">
        <v>40</v>
      </c>
      <c r="C45" s="184" t="s">
        <v>367</v>
      </c>
      <c r="D45" s="185">
        <v>23437</v>
      </c>
      <c r="F45" s="183">
        <v>40</v>
      </c>
      <c r="G45" s="184" t="s">
        <v>369</v>
      </c>
      <c r="H45" s="185">
        <v>36556</v>
      </c>
    </row>
    <row r="46" spans="2:8" ht="13.5" customHeight="1">
      <c r="B46" s="183">
        <v>41</v>
      </c>
      <c r="C46" s="184" t="s">
        <v>287</v>
      </c>
      <c r="D46" s="185">
        <v>71227</v>
      </c>
      <c r="F46" s="183">
        <v>41</v>
      </c>
      <c r="G46" s="184" t="s">
        <v>355</v>
      </c>
      <c r="H46" s="185">
        <v>35799</v>
      </c>
    </row>
    <row r="47" spans="2:8" ht="13.5" customHeight="1">
      <c r="B47" s="183">
        <v>42</v>
      </c>
      <c r="C47" s="184" t="s">
        <v>371</v>
      </c>
      <c r="D47" s="185">
        <v>15142</v>
      </c>
      <c r="F47" s="183">
        <v>42</v>
      </c>
      <c r="G47" s="184" t="s">
        <v>373</v>
      </c>
      <c r="H47" s="185">
        <v>34949</v>
      </c>
    </row>
    <row r="48" spans="2:8" ht="13.5" customHeight="1">
      <c r="B48" s="183">
        <v>43</v>
      </c>
      <c r="C48" s="184" t="s">
        <v>375</v>
      </c>
      <c r="D48" s="185">
        <v>8878</v>
      </c>
      <c r="F48" s="183">
        <v>43</v>
      </c>
      <c r="G48" s="184" t="s">
        <v>377</v>
      </c>
      <c r="H48" s="185">
        <v>34265</v>
      </c>
    </row>
    <row r="49" spans="2:8" ht="13.5" customHeight="1">
      <c r="B49" s="183">
        <v>44</v>
      </c>
      <c r="C49" s="184" t="s">
        <v>379</v>
      </c>
      <c r="D49" s="185">
        <v>10975</v>
      </c>
      <c r="F49" s="183">
        <v>44</v>
      </c>
      <c r="G49" s="184" t="s">
        <v>381</v>
      </c>
      <c r="H49" s="185">
        <v>33699</v>
      </c>
    </row>
    <row r="50" spans="2:8" ht="13.5" customHeight="1">
      <c r="B50" s="183">
        <v>45</v>
      </c>
      <c r="C50" s="184" t="s">
        <v>383</v>
      </c>
      <c r="D50" s="185">
        <v>19030</v>
      </c>
      <c r="F50" s="183">
        <v>45</v>
      </c>
      <c r="G50" s="184" t="s">
        <v>349</v>
      </c>
      <c r="H50" s="185">
        <v>33615</v>
      </c>
    </row>
    <row r="51" spans="2:8" ht="13.5" customHeight="1">
      <c r="B51" s="183">
        <v>46</v>
      </c>
      <c r="C51" s="184" t="s">
        <v>387</v>
      </c>
      <c r="D51" s="185">
        <v>14127</v>
      </c>
      <c r="F51" s="183">
        <v>46</v>
      </c>
      <c r="G51" s="184" t="s">
        <v>385</v>
      </c>
      <c r="H51" s="185">
        <v>33188</v>
      </c>
    </row>
    <row r="52" spans="2:8" ht="13.5" customHeight="1">
      <c r="B52" s="183">
        <v>47</v>
      </c>
      <c r="C52" s="184" t="s">
        <v>389</v>
      </c>
      <c r="D52" s="185">
        <v>19827</v>
      </c>
      <c r="F52" s="183">
        <v>47</v>
      </c>
      <c r="G52" s="184" t="s">
        <v>391</v>
      </c>
      <c r="H52" s="185">
        <v>32884</v>
      </c>
    </row>
    <row r="53" spans="2:8" ht="13.5" customHeight="1">
      <c r="B53" s="183">
        <v>48</v>
      </c>
      <c r="C53" s="184" t="s">
        <v>393</v>
      </c>
      <c r="D53" s="185">
        <v>21617</v>
      </c>
      <c r="F53" s="183">
        <v>48</v>
      </c>
      <c r="G53" s="184" t="s">
        <v>395</v>
      </c>
      <c r="H53" s="185">
        <v>32629</v>
      </c>
    </row>
    <row r="54" spans="2:8" ht="13.5" customHeight="1">
      <c r="B54" s="183">
        <v>49</v>
      </c>
      <c r="C54" s="184" t="s">
        <v>397</v>
      </c>
      <c r="D54" s="185">
        <v>10716</v>
      </c>
      <c r="F54" s="183">
        <v>49</v>
      </c>
      <c r="G54" s="184" t="s">
        <v>399</v>
      </c>
      <c r="H54" s="185">
        <v>32348</v>
      </c>
    </row>
    <row r="55" spans="2:8" ht="13.5" customHeight="1">
      <c r="B55" s="183">
        <v>50</v>
      </c>
      <c r="C55" s="184" t="s">
        <v>401</v>
      </c>
      <c r="D55" s="185">
        <v>23833</v>
      </c>
      <c r="F55" s="183">
        <v>50</v>
      </c>
      <c r="G55" s="184" t="s">
        <v>403</v>
      </c>
      <c r="H55" s="185">
        <v>32161</v>
      </c>
    </row>
    <row r="56" spans="2:8" ht="13.5" customHeight="1">
      <c r="B56" s="183">
        <v>51</v>
      </c>
      <c r="C56" s="184" t="s">
        <v>405</v>
      </c>
      <c r="D56" s="185">
        <v>23404</v>
      </c>
      <c r="F56" s="183">
        <v>51</v>
      </c>
      <c r="G56" s="184" t="s">
        <v>289</v>
      </c>
      <c r="H56" s="185">
        <v>32083</v>
      </c>
    </row>
    <row r="57" spans="2:8" ht="13.5" customHeight="1">
      <c r="B57" s="183">
        <v>52</v>
      </c>
      <c r="C57" s="184" t="s">
        <v>245</v>
      </c>
      <c r="D57" s="185">
        <v>161926</v>
      </c>
      <c r="F57" s="183">
        <v>52</v>
      </c>
      <c r="G57" s="184" t="s">
        <v>255</v>
      </c>
      <c r="H57" s="185">
        <v>31303</v>
      </c>
    </row>
    <row r="58" spans="2:8" ht="13.5" customHeight="1">
      <c r="B58" s="183">
        <v>53</v>
      </c>
      <c r="C58" s="184" t="s">
        <v>407</v>
      </c>
      <c r="D58" s="185">
        <v>10473</v>
      </c>
      <c r="F58" s="183">
        <v>53</v>
      </c>
      <c r="G58" s="184" t="s">
        <v>409</v>
      </c>
      <c r="H58" s="185">
        <v>30897</v>
      </c>
    </row>
    <row r="59" spans="2:8" ht="13.5" customHeight="1">
      <c r="B59" s="183">
        <v>54</v>
      </c>
      <c r="C59" s="184" t="s">
        <v>411</v>
      </c>
      <c r="D59" s="185">
        <v>8534</v>
      </c>
      <c r="F59" s="183">
        <v>54</v>
      </c>
      <c r="G59" s="184" t="s">
        <v>413</v>
      </c>
      <c r="H59" s="185">
        <v>30805</v>
      </c>
    </row>
    <row r="60" spans="2:8" ht="13.5" customHeight="1">
      <c r="B60" s="183">
        <v>55</v>
      </c>
      <c r="C60" s="184" t="s">
        <v>415</v>
      </c>
      <c r="D60" s="185">
        <v>13295</v>
      </c>
      <c r="F60" s="183">
        <v>55</v>
      </c>
      <c r="G60" s="184" t="s">
        <v>417</v>
      </c>
      <c r="H60" s="185">
        <v>30304</v>
      </c>
    </row>
    <row r="61" spans="2:8" ht="13.5" customHeight="1">
      <c r="B61" s="183">
        <v>56</v>
      </c>
      <c r="C61" s="184" t="s">
        <v>419</v>
      </c>
      <c r="D61" s="185">
        <v>21300</v>
      </c>
      <c r="F61" s="183">
        <v>56</v>
      </c>
      <c r="G61" s="184" t="s">
        <v>293</v>
      </c>
      <c r="H61" s="185">
        <v>29297</v>
      </c>
    </row>
    <row r="62" spans="2:8" ht="13.5" customHeight="1">
      <c r="B62" s="183">
        <v>57</v>
      </c>
      <c r="C62" s="184" t="s">
        <v>279</v>
      </c>
      <c r="D62" s="185">
        <v>78348</v>
      </c>
      <c r="F62" s="183">
        <v>57</v>
      </c>
      <c r="G62" s="184" t="s">
        <v>421</v>
      </c>
      <c r="H62" s="185">
        <v>28575</v>
      </c>
    </row>
    <row r="63" spans="2:8" ht="13.5" customHeight="1">
      <c r="B63" s="183">
        <v>58</v>
      </c>
      <c r="C63" s="184" t="s">
        <v>423</v>
      </c>
      <c r="D63" s="185">
        <v>14446</v>
      </c>
      <c r="F63" s="183">
        <v>58</v>
      </c>
      <c r="G63" s="184" t="s">
        <v>425</v>
      </c>
      <c r="H63" s="185">
        <v>28252</v>
      </c>
    </row>
    <row r="64" spans="2:8" ht="13.5" customHeight="1">
      <c r="B64" s="183">
        <v>59</v>
      </c>
      <c r="C64" s="184" t="s">
        <v>249</v>
      </c>
      <c r="D64" s="185">
        <v>120548</v>
      </c>
      <c r="F64" s="183">
        <v>59</v>
      </c>
      <c r="G64" s="184" t="s">
        <v>363</v>
      </c>
      <c r="H64" s="185">
        <v>28170</v>
      </c>
    </row>
    <row r="65" spans="2:8" ht="13.5" customHeight="1">
      <c r="B65" s="183">
        <v>60</v>
      </c>
      <c r="C65" s="184" t="s">
        <v>321</v>
      </c>
      <c r="D65" s="185">
        <v>48546</v>
      </c>
      <c r="F65" s="183">
        <v>60</v>
      </c>
      <c r="G65" s="184" t="s">
        <v>427</v>
      </c>
      <c r="H65" s="185">
        <v>28020</v>
      </c>
    </row>
    <row r="66" spans="2:8" ht="13.5" customHeight="1">
      <c r="B66" s="183">
        <v>61</v>
      </c>
      <c r="C66" s="184" t="s">
        <v>357</v>
      </c>
      <c r="D66" s="185">
        <v>40427</v>
      </c>
      <c r="F66" s="183">
        <v>61</v>
      </c>
      <c r="G66" s="184" t="s">
        <v>429</v>
      </c>
      <c r="H66" s="185">
        <v>27999</v>
      </c>
    </row>
    <row r="67" spans="2:8" ht="13.5" customHeight="1">
      <c r="B67" s="183">
        <v>62</v>
      </c>
      <c r="C67" s="184" t="s">
        <v>431</v>
      </c>
      <c r="D67" s="185">
        <v>15995</v>
      </c>
      <c r="F67" s="183">
        <v>62</v>
      </c>
      <c r="G67" s="184" t="s">
        <v>269</v>
      </c>
      <c r="H67" s="185">
        <v>27125</v>
      </c>
    </row>
    <row r="68" spans="2:8" ht="13.5" customHeight="1">
      <c r="B68" s="183">
        <v>63</v>
      </c>
      <c r="C68" s="184" t="s">
        <v>299</v>
      </c>
      <c r="D68" s="185">
        <v>64123</v>
      </c>
      <c r="F68" s="183">
        <v>63</v>
      </c>
      <c r="G68" s="184" t="s">
        <v>433</v>
      </c>
      <c r="H68" s="185">
        <v>26651</v>
      </c>
    </row>
    <row r="69" spans="2:8" ht="13.5" customHeight="1">
      <c r="B69" s="183">
        <v>64</v>
      </c>
      <c r="C69" s="184" t="s">
        <v>413</v>
      </c>
      <c r="D69" s="185">
        <v>30805</v>
      </c>
      <c r="F69" s="183">
        <v>64</v>
      </c>
      <c r="G69" s="184" t="s">
        <v>251</v>
      </c>
      <c r="H69" s="185">
        <v>26619</v>
      </c>
    </row>
    <row r="70" spans="2:8" ht="13.5" customHeight="1">
      <c r="B70" s="183">
        <v>65</v>
      </c>
      <c r="C70" s="184" t="s">
        <v>435</v>
      </c>
      <c r="D70" s="185">
        <v>12656</v>
      </c>
      <c r="F70" s="183">
        <v>65</v>
      </c>
      <c r="G70" s="184" t="s">
        <v>243</v>
      </c>
      <c r="H70" s="185">
        <v>26115</v>
      </c>
    </row>
    <row r="71" spans="2:8" ht="13.5" customHeight="1">
      <c r="B71" s="183">
        <v>66</v>
      </c>
      <c r="C71" s="184" t="s">
        <v>437</v>
      </c>
      <c r="D71" s="185">
        <v>22897</v>
      </c>
      <c r="F71" s="183">
        <v>66</v>
      </c>
      <c r="G71" s="184" t="s">
        <v>439</v>
      </c>
      <c r="H71" s="185">
        <v>25518</v>
      </c>
    </row>
    <row r="72" spans="2:8" ht="13.5" customHeight="1">
      <c r="B72" s="183">
        <v>67</v>
      </c>
      <c r="C72" s="184" t="s">
        <v>441</v>
      </c>
      <c r="D72" s="185">
        <v>11148</v>
      </c>
      <c r="F72" s="183">
        <v>67</v>
      </c>
      <c r="G72" s="184" t="s">
        <v>443</v>
      </c>
      <c r="H72" s="185">
        <v>25448</v>
      </c>
    </row>
    <row r="73" spans="2:8" ht="13.5" customHeight="1">
      <c r="B73" s="183">
        <v>68</v>
      </c>
      <c r="C73" s="184" t="s">
        <v>445</v>
      </c>
      <c r="D73" s="185">
        <v>16833</v>
      </c>
      <c r="F73" s="183">
        <v>68</v>
      </c>
      <c r="G73" s="184" t="s">
        <v>453</v>
      </c>
      <c r="H73" s="185">
        <v>25232</v>
      </c>
    </row>
    <row r="74" spans="2:8" ht="13.5" customHeight="1">
      <c r="B74" s="183">
        <v>69</v>
      </c>
      <c r="C74" s="184" t="s">
        <v>347</v>
      </c>
      <c r="D74" s="185">
        <v>41397</v>
      </c>
      <c r="F74" s="183">
        <v>69</v>
      </c>
      <c r="G74" s="184" t="s">
        <v>449</v>
      </c>
      <c r="H74" s="185">
        <v>25192</v>
      </c>
    </row>
    <row r="75" spans="2:8" ht="13.5" customHeight="1">
      <c r="B75" s="183">
        <v>70</v>
      </c>
      <c r="C75" s="184" t="s">
        <v>451</v>
      </c>
      <c r="D75" s="185">
        <v>8347</v>
      </c>
      <c r="F75" s="183">
        <v>70</v>
      </c>
      <c r="G75" s="184" t="s">
        <v>447</v>
      </c>
      <c r="H75" s="185">
        <v>25052</v>
      </c>
    </row>
    <row r="76" spans="2:8" ht="13.5" customHeight="1">
      <c r="B76" s="183">
        <v>71</v>
      </c>
      <c r="C76" s="184" t="s">
        <v>455</v>
      </c>
      <c r="D76" s="185">
        <v>10204</v>
      </c>
      <c r="F76" s="183">
        <v>71</v>
      </c>
      <c r="G76" s="184" t="s">
        <v>457</v>
      </c>
      <c r="H76" s="185">
        <v>24810</v>
      </c>
    </row>
    <row r="77" spans="2:8" ht="13.5" customHeight="1">
      <c r="B77" s="183">
        <v>72</v>
      </c>
      <c r="C77" s="184" t="s">
        <v>459</v>
      </c>
      <c r="D77" s="185">
        <v>18793</v>
      </c>
      <c r="F77" s="183">
        <v>72</v>
      </c>
      <c r="G77" s="184" t="s">
        <v>461</v>
      </c>
      <c r="H77" s="185">
        <v>24748</v>
      </c>
    </row>
    <row r="78" spans="2:8" ht="13.5" customHeight="1">
      <c r="B78" s="183">
        <v>73</v>
      </c>
      <c r="C78" s="184" t="s">
        <v>463</v>
      </c>
      <c r="D78" s="185">
        <v>12390</v>
      </c>
      <c r="F78" s="183">
        <v>73</v>
      </c>
      <c r="G78" s="184" t="s">
        <v>401</v>
      </c>
      <c r="H78" s="185">
        <v>23833</v>
      </c>
    </row>
    <row r="79" spans="2:8" ht="13.5" customHeight="1">
      <c r="B79" s="183">
        <v>74</v>
      </c>
      <c r="C79" s="184" t="s">
        <v>465</v>
      </c>
      <c r="D79" s="185">
        <v>15251</v>
      </c>
      <c r="F79" s="183">
        <v>74</v>
      </c>
      <c r="G79" s="184" t="s">
        <v>469</v>
      </c>
      <c r="H79" s="185">
        <v>23511</v>
      </c>
    </row>
    <row r="80" spans="2:8" ht="13.5" customHeight="1">
      <c r="B80" s="183">
        <v>75</v>
      </c>
      <c r="C80" s="184" t="s">
        <v>467</v>
      </c>
      <c r="D80" s="185">
        <v>11654</v>
      </c>
      <c r="F80" s="183">
        <v>75</v>
      </c>
      <c r="G80" s="184" t="s">
        <v>367</v>
      </c>
      <c r="H80" s="185">
        <v>23437</v>
      </c>
    </row>
    <row r="81" spans="2:8" ht="13.5" customHeight="1">
      <c r="B81" s="183">
        <v>76</v>
      </c>
      <c r="C81" s="184" t="s">
        <v>471</v>
      </c>
      <c r="D81" s="185">
        <v>17583</v>
      </c>
      <c r="F81" s="183">
        <v>76</v>
      </c>
      <c r="G81" s="184" t="s">
        <v>405</v>
      </c>
      <c r="H81" s="185">
        <v>23404</v>
      </c>
    </row>
    <row r="82" spans="2:8" ht="13.5" customHeight="1">
      <c r="B82" s="183">
        <v>77</v>
      </c>
      <c r="C82" s="184" t="s">
        <v>475</v>
      </c>
      <c r="D82" s="185">
        <v>10648</v>
      </c>
      <c r="F82" s="183">
        <v>77</v>
      </c>
      <c r="G82" s="184" t="s">
        <v>473</v>
      </c>
      <c r="H82" s="185">
        <v>23133</v>
      </c>
    </row>
    <row r="83" spans="2:8" ht="13.5" customHeight="1">
      <c r="B83" s="183">
        <v>78</v>
      </c>
      <c r="C83" s="184" t="s">
        <v>477</v>
      </c>
      <c r="D83" s="185">
        <v>18042</v>
      </c>
      <c r="F83" s="183">
        <v>78</v>
      </c>
      <c r="G83" s="184" t="s">
        <v>481</v>
      </c>
      <c r="H83" s="185">
        <v>22962</v>
      </c>
    </row>
    <row r="84" spans="2:8" ht="13.5" customHeight="1">
      <c r="B84" s="183">
        <v>79</v>
      </c>
      <c r="C84" s="184" t="s">
        <v>479</v>
      </c>
      <c r="D84" s="185">
        <v>16522</v>
      </c>
      <c r="F84" s="183">
        <v>79</v>
      </c>
      <c r="G84" s="184" t="s">
        <v>437</v>
      </c>
      <c r="H84" s="185">
        <v>22897</v>
      </c>
    </row>
    <row r="85" spans="2:8" ht="13.5" customHeight="1">
      <c r="B85" s="183">
        <v>80</v>
      </c>
      <c r="C85" s="184" t="s">
        <v>483</v>
      </c>
      <c r="D85" s="185">
        <v>7668</v>
      </c>
      <c r="F85" s="183">
        <v>80</v>
      </c>
      <c r="G85" s="184" t="s">
        <v>485</v>
      </c>
      <c r="H85" s="185">
        <v>22818</v>
      </c>
    </row>
    <row r="86" spans="2:8" ht="13.5" customHeight="1">
      <c r="B86" s="183">
        <v>81</v>
      </c>
      <c r="C86" s="184" t="s">
        <v>487</v>
      </c>
      <c r="D86" s="185">
        <v>9965</v>
      </c>
      <c r="F86" s="183">
        <v>81</v>
      </c>
      <c r="G86" s="184" t="s">
        <v>239</v>
      </c>
      <c r="H86" s="185">
        <v>21667</v>
      </c>
    </row>
    <row r="87" spans="2:8" ht="13.5" customHeight="1">
      <c r="B87" s="183">
        <v>82</v>
      </c>
      <c r="C87" s="184" t="s">
        <v>447</v>
      </c>
      <c r="D87" s="185">
        <v>25052</v>
      </c>
      <c r="F87" s="183">
        <v>82</v>
      </c>
      <c r="G87" s="184" t="s">
        <v>393</v>
      </c>
      <c r="H87" s="185">
        <v>21617</v>
      </c>
    </row>
    <row r="88" spans="2:8" ht="13.5" customHeight="1">
      <c r="B88" s="183">
        <v>83</v>
      </c>
      <c r="C88" s="184" t="s">
        <v>489</v>
      </c>
      <c r="D88" s="185">
        <v>6138</v>
      </c>
      <c r="F88" s="183">
        <v>83</v>
      </c>
      <c r="G88" s="184" t="s">
        <v>419</v>
      </c>
      <c r="H88" s="185">
        <v>21300</v>
      </c>
    </row>
    <row r="89" spans="2:8" ht="13.5" customHeight="1">
      <c r="B89" s="183">
        <v>84</v>
      </c>
      <c r="C89" s="184" t="s">
        <v>291</v>
      </c>
      <c r="D89" s="185">
        <v>68458</v>
      </c>
      <c r="F89" s="183">
        <v>84</v>
      </c>
      <c r="G89" s="184" t="s">
        <v>501</v>
      </c>
      <c r="H89" s="185">
        <v>21063</v>
      </c>
    </row>
    <row r="90" spans="2:8" ht="13.5" customHeight="1">
      <c r="B90" s="183">
        <v>85</v>
      </c>
      <c r="C90" s="184" t="s">
        <v>493</v>
      </c>
      <c r="D90" s="185">
        <v>11776</v>
      </c>
      <c r="F90" s="183">
        <v>85</v>
      </c>
      <c r="G90" s="184" t="s">
        <v>497</v>
      </c>
      <c r="H90" s="185">
        <v>21028</v>
      </c>
    </row>
    <row r="91" spans="2:8" ht="13.5" customHeight="1">
      <c r="B91" s="183">
        <v>86</v>
      </c>
      <c r="C91" s="184" t="s">
        <v>425</v>
      </c>
      <c r="D91" s="185">
        <v>28252</v>
      </c>
      <c r="F91" s="183">
        <v>86</v>
      </c>
      <c r="G91" s="184" t="s">
        <v>495</v>
      </c>
      <c r="H91" s="185">
        <v>21008</v>
      </c>
    </row>
    <row r="92" spans="2:8" ht="13.5" customHeight="1">
      <c r="B92" s="183">
        <v>87</v>
      </c>
      <c r="C92" s="184" t="s">
        <v>433</v>
      </c>
      <c r="D92" s="185">
        <v>26651</v>
      </c>
      <c r="F92" s="183">
        <v>87</v>
      </c>
      <c r="G92" s="184" t="s">
        <v>491</v>
      </c>
      <c r="H92" s="185">
        <v>21007</v>
      </c>
    </row>
    <row r="93" spans="2:8" ht="13.5" customHeight="1">
      <c r="B93" s="183">
        <v>88</v>
      </c>
      <c r="C93" s="184" t="s">
        <v>499</v>
      </c>
      <c r="D93" s="185">
        <v>13968</v>
      </c>
      <c r="F93" s="183">
        <v>88</v>
      </c>
      <c r="G93" s="184" t="s">
        <v>335</v>
      </c>
      <c r="H93" s="185">
        <v>20867</v>
      </c>
    </row>
    <row r="94" spans="2:8" ht="13.5" customHeight="1">
      <c r="B94" s="183">
        <v>89</v>
      </c>
      <c r="C94" s="184" t="s">
        <v>503</v>
      </c>
      <c r="D94" s="185">
        <v>11718</v>
      </c>
      <c r="F94" s="183">
        <v>89</v>
      </c>
      <c r="G94" s="184" t="s">
        <v>505</v>
      </c>
      <c r="H94" s="185">
        <v>20800</v>
      </c>
    </row>
    <row r="95" spans="2:8" ht="13.5" customHeight="1">
      <c r="B95" s="183">
        <v>90</v>
      </c>
      <c r="C95" s="184" t="s">
        <v>233</v>
      </c>
      <c r="D95" s="185">
        <v>253873</v>
      </c>
      <c r="F95" s="183">
        <v>90</v>
      </c>
      <c r="G95" s="184" t="s">
        <v>507</v>
      </c>
      <c r="H95" s="185">
        <v>20635</v>
      </c>
    </row>
    <row r="96" spans="2:8" ht="13.5" customHeight="1">
      <c r="B96" s="183">
        <v>91</v>
      </c>
      <c r="C96" s="184" t="s">
        <v>509</v>
      </c>
      <c r="D96" s="185">
        <v>15817</v>
      </c>
      <c r="F96" s="183">
        <v>91</v>
      </c>
      <c r="G96" s="184" t="s">
        <v>511</v>
      </c>
      <c r="H96" s="185">
        <v>20605</v>
      </c>
    </row>
    <row r="97" spans="2:8" ht="13.5" customHeight="1">
      <c r="B97" s="183">
        <v>92</v>
      </c>
      <c r="C97" s="184" t="s">
        <v>295</v>
      </c>
      <c r="D97" s="185">
        <v>67104</v>
      </c>
      <c r="F97" s="183">
        <v>92</v>
      </c>
      <c r="G97" s="184" t="s">
        <v>513</v>
      </c>
      <c r="H97" s="185">
        <v>20588</v>
      </c>
    </row>
    <row r="98" spans="2:8" ht="13.5" customHeight="1">
      <c r="B98" s="183">
        <v>93</v>
      </c>
      <c r="C98" s="184" t="s">
        <v>439</v>
      </c>
      <c r="D98" s="185">
        <v>25518</v>
      </c>
      <c r="F98" s="183">
        <v>93</v>
      </c>
      <c r="G98" s="184" t="s">
        <v>515</v>
      </c>
      <c r="H98" s="185">
        <v>20272</v>
      </c>
    </row>
    <row r="99" spans="2:8" ht="13.5" customHeight="1">
      <c r="B99" s="183">
        <v>94</v>
      </c>
      <c r="C99" s="184" t="s">
        <v>517</v>
      </c>
      <c r="D99" s="185">
        <v>10027</v>
      </c>
      <c r="F99" s="183">
        <v>94</v>
      </c>
      <c r="G99" s="184" t="s">
        <v>389</v>
      </c>
      <c r="H99" s="185">
        <v>19827</v>
      </c>
    </row>
    <row r="100" spans="2:8" ht="13.5" customHeight="1">
      <c r="B100" s="183">
        <v>95</v>
      </c>
      <c r="C100" s="184" t="s">
        <v>521</v>
      </c>
      <c r="D100" s="185">
        <v>16226</v>
      </c>
      <c r="F100" s="183">
        <v>95</v>
      </c>
      <c r="G100" s="184" t="s">
        <v>519</v>
      </c>
      <c r="H100" s="185">
        <v>19771</v>
      </c>
    </row>
    <row r="101" spans="2:8" ht="13.5" customHeight="1">
      <c r="B101" s="183">
        <v>96</v>
      </c>
      <c r="C101" s="184" t="s">
        <v>473</v>
      </c>
      <c r="D101" s="185">
        <v>23133</v>
      </c>
      <c r="F101" s="183">
        <v>96</v>
      </c>
      <c r="G101" s="184" t="s">
        <v>527</v>
      </c>
      <c r="H101" s="185">
        <v>19532</v>
      </c>
    </row>
    <row r="102" spans="2:8" ht="13.5" customHeight="1">
      <c r="B102" s="183">
        <v>97</v>
      </c>
      <c r="C102" s="184" t="s">
        <v>525</v>
      </c>
      <c r="D102" s="185">
        <v>15861</v>
      </c>
      <c r="F102" s="183">
        <v>97</v>
      </c>
      <c r="G102" s="184" t="s">
        <v>523</v>
      </c>
      <c r="H102" s="185">
        <v>19359</v>
      </c>
    </row>
    <row r="103" spans="2:8" ht="13.5" customHeight="1">
      <c r="B103" s="183">
        <v>98</v>
      </c>
      <c r="C103" s="184" t="s">
        <v>529</v>
      </c>
      <c r="D103" s="185">
        <v>3330</v>
      </c>
      <c r="F103" s="183">
        <v>98</v>
      </c>
      <c r="G103" s="184" t="s">
        <v>531</v>
      </c>
      <c r="H103" s="185">
        <v>19145</v>
      </c>
    </row>
    <row r="104" spans="2:8" ht="13.5" customHeight="1">
      <c r="B104" s="183">
        <v>99</v>
      </c>
      <c r="C104" s="184" t="s">
        <v>319</v>
      </c>
      <c r="D104" s="185">
        <v>49440</v>
      </c>
      <c r="F104" s="183">
        <v>99</v>
      </c>
      <c r="G104" s="184" t="s">
        <v>533</v>
      </c>
      <c r="H104" s="185">
        <v>19140</v>
      </c>
    </row>
    <row r="105" spans="2:8" ht="13.5" customHeight="1">
      <c r="B105" s="183">
        <v>100</v>
      </c>
      <c r="C105" s="184" t="s">
        <v>535</v>
      </c>
      <c r="D105" s="185">
        <v>10638</v>
      </c>
      <c r="F105" s="183">
        <v>100</v>
      </c>
      <c r="G105" s="184" t="s">
        <v>539</v>
      </c>
      <c r="H105" s="185">
        <v>19116</v>
      </c>
    </row>
    <row r="106" spans="2:8" ht="13.5" customHeight="1">
      <c r="B106" s="183">
        <v>101</v>
      </c>
      <c r="C106" s="184" t="s">
        <v>541</v>
      </c>
      <c r="D106" s="185">
        <v>15962</v>
      </c>
      <c r="F106" s="183">
        <v>101</v>
      </c>
      <c r="G106" s="184" t="s">
        <v>383</v>
      </c>
      <c r="H106" s="185">
        <v>19030</v>
      </c>
    </row>
    <row r="107" spans="2:8" ht="13.5" customHeight="1">
      <c r="B107" s="183">
        <v>102</v>
      </c>
      <c r="C107" s="184" t="s">
        <v>545</v>
      </c>
      <c r="D107" s="185">
        <v>11034</v>
      </c>
      <c r="F107" s="183">
        <v>102</v>
      </c>
      <c r="G107" s="184" t="s">
        <v>459</v>
      </c>
      <c r="H107" s="185">
        <v>18793</v>
      </c>
    </row>
    <row r="108" spans="2:8" ht="13.5" customHeight="1">
      <c r="B108" s="183">
        <v>103</v>
      </c>
      <c r="C108" s="184" t="s">
        <v>537</v>
      </c>
      <c r="D108" s="185">
        <v>8689</v>
      </c>
      <c r="F108" s="183">
        <v>103</v>
      </c>
      <c r="G108" s="184" t="s">
        <v>549</v>
      </c>
      <c r="H108" s="185">
        <v>18699</v>
      </c>
    </row>
    <row r="109" spans="2:8" ht="13.5" customHeight="1">
      <c r="B109" s="183">
        <v>104</v>
      </c>
      <c r="C109" s="184" t="s">
        <v>547</v>
      </c>
      <c r="D109" s="185">
        <v>11202</v>
      </c>
      <c r="F109" s="183">
        <v>104</v>
      </c>
      <c r="G109" s="184" t="s">
        <v>553</v>
      </c>
      <c r="H109" s="185">
        <v>18615</v>
      </c>
    </row>
    <row r="110" spans="2:8" ht="13.5" customHeight="1">
      <c r="B110" s="183">
        <v>105</v>
      </c>
      <c r="C110" s="184" t="s">
        <v>551</v>
      </c>
      <c r="D110" s="185">
        <v>7427</v>
      </c>
      <c r="F110" s="183">
        <v>105</v>
      </c>
      <c r="G110" s="184" t="s">
        <v>557</v>
      </c>
      <c r="H110" s="185">
        <v>18548</v>
      </c>
    </row>
    <row r="111" spans="2:8" ht="13.5" customHeight="1">
      <c r="B111" s="183">
        <v>106</v>
      </c>
      <c r="C111" s="184" t="s">
        <v>555</v>
      </c>
      <c r="D111" s="185">
        <v>11670</v>
      </c>
      <c r="F111" s="183">
        <v>106</v>
      </c>
      <c r="G111" s="184" t="s">
        <v>317</v>
      </c>
      <c r="H111" s="185">
        <v>18496</v>
      </c>
    </row>
    <row r="112" spans="2:8" ht="13.5" customHeight="1">
      <c r="B112" s="183">
        <v>107</v>
      </c>
      <c r="C112" s="184" t="s">
        <v>559</v>
      </c>
      <c r="D112" s="185">
        <v>11943</v>
      </c>
      <c r="F112" s="183">
        <v>107</v>
      </c>
      <c r="G112" s="184" t="s">
        <v>543</v>
      </c>
      <c r="H112" s="185">
        <v>18421</v>
      </c>
    </row>
    <row r="113" spans="2:8" ht="13.5" customHeight="1">
      <c r="B113" s="183">
        <v>108</v>
      </c>
      <c r="C113" s="184" t="s">
        <v>561</v>
      </c>
      <c r="D113" s="185">
        <v>6829</v>
      </c>
      <c r="F113" s="183">
        <v>108</v>
      </c>
      <c r="G113" s="184" t="s">
        <v>563</v>
      </c>
      <c r="H113" s="185">
        <v>18319</v>
      </c>
    </row>
    <row r="114" spans="2:8" ht="13.5" customHeight="1">
      <c r="B114" s="183">
        <v>109</v>
      </c>
      <c r="C114" s="184" t="s">
        <v>527</v>
      </c>
      <c r="D114" s="185">
        <v>19532</v>
      </c>
      <c r="F114" s="183">
        <v>109</v>
      </c>
      <c r="G114" s="184" t="s">
        <v>565</v>
      </c>
      <c r="H114" s="185">
        <v>18302</v>
      </c>
    </row>
    <row r="115" spans="2:8" ht="13.5" customHeight="1">
      <c r="B115" s="183">
        <v>110</v>
      </c>
      <c r="C115" s="184" t="s">
        <v>501</v>
      </c>
      <c r="D115" s="185">
        <v>21063</v>
      </c>
      <c r="F115" s="183">
        <v>110</v>
      </c>
      <c r="G115" s="184" t="s">
        <v>567</v>
      </c>
      <c r="H115" s="185">
        <v>18225</v>
      </c>
    </row>
    <row r="116" spans="2:8" ht="13.5" customHeight="1">
      <c r="B116" s="183">
        <v>111</v>
      </c>
      <c r="C116" s="184" t="s">
        <v>569</v>
      </c>
      <c r="D116" s="185">
        <v>7630</v>
      </c>
      <c r="F116" s="183">
        <v>111</v>
      </c>
      <c r="G116" s="184" t="s">
        <v>277</v>
      </c>
      <c r="H116" s="185">
        <v>18169</v>
      </c>
    </row>
    <row r="117" spans="2:8" ht="13.5" customHeight="1">
      <c r="B117" s="183">
        <v>112</v>
      </c>
      <c r="C117" s="184" t="s">
        <v>571</v>
      </c>
      <c r="D117" s="185">
        <v>16062</v>
      </c>
      <c r="F117" s="183">
        <v>112</v>
      </c>
      <c r="G117" s="184" t="s">
        <v>477</v>
      </c>
      <c r="H117" s="185">
        <v>18042</v>
      </c>
    </row>
    <row r="118" spans="2:8" ht="13.5" customHeight="1">
      <c r="B118" s="183">
        <v>113</v>
      </c>
      <c r="C118" s="184" t="s">
        <v>575</v>
      </c>
      <c r="D118" s="185">
        <v>16567</v>
      </c>
      <c r="F118" s="183">
        <v>113</v>
      </c>
      <c r="G118" s="184" t="s">
        <v>577</v>
      </c>
      <c r="H118" s="185">
        <v>17760</v>
      </c>
    </row>
    <row r="119" spans="2:8" ht="13.5" customHeight="1">
      <c r="B119" s="183">
        <v>114</v>
      </c>
      <c r="C119" s="184" t="s">
        <v>481</v>
      </c>
      <c r="D119" s="185">
        <v>22962</v>
      </c>
      <c r="F119" s="183">
        <v>114</v>
      </c>
      <c r="G119" s="184" t="s">
        <v>471</v>
      </c>
      <c r="H119" s="185">
        <v>17583</v>
      </c>
    </row>
    <row r="120" spans="2:8" ht="13.5" customHeight="1">
      <c r="B120" s="183">
        <v>115</v>
      </c>
      <c r="C120" s="184" t="s">
        <v>385</v>
      </c>
      <c r="D120" s="185">
        <v>33188</v>
      </c>
      <c r="F120" s="183">
        <v>115</v>
      </c>
      <c r="G120" s="184" t="s">
        <v>307</v>
      </c>
      <c r="H120" s="185">
        <v>17388</v>
      </c>
    </row>
    <row r="121" spans="2:8" ht="13.5" customHeight="1">
      <c r="B121" s="183">
        <v>116</v>
      </c>
      <c r="C121" s="184" t="s">
        <v>579</v>
      </c>
      <c r="D121" s="185">
        <v>16552</v>
      </c>
      <c r="F121" s="183">
        <v>116</v>
      </c>
      <c r="G121" s="184" t="s">
        <v>573</v>
      </c>
      <c r="H121" s="185">
        <v>17384</v>
      </c>
    </row>
    <row r="122" spans="2:8" ht="13.5" customHeight="1">
      <c r="B122" s="183">
        <v>117</v>
      </c>
      <c r="C122" s="184" t="s">
        <v>581</v>
      </c>
      <c r="D122" s="185">
        <v>8306</v>
      </c>
      <c r="F122" s="183">
        <v>117</v>
      </c>
      <c r="G122" s="184" t="s">
        <v>445</v>
      </c>
      <c r="H122" s="185">
        <v>16833</v>
      </c>
    </row>
    <row r="123" spans="2:8" ht="13.5" customHeight="1">
      <c r="B123" s="183">
        <v>118</v>
      </c>
      <c r="C123" s="184" t="s">
        <v>511</v>
      </c>
      <c r="D123" s="185">
        <v>20605</v>
      </c>
      <c r="F123" s="183">
        <v>118</v>
      </c>
      <c r="G123" s="184" t="s">
        <v>303</v>
      </c>
      <c r="H123" s="185">
        <v>16812</v>
      </c>
    </row>
    <row r="124" spans="2:8" ht="13.5" customHeight="1">
      <c r="B124" s="183">
        <v>119</v>
      </c>
      <c r="C124" s="184" t="s">
        <v>429</v>
      </c>
      <c r="D124" s="185">
        <v>27999</v>
      </c>
      <c r="F124" s="183">
        <v>119</v>
      </c>
      <c r="G124" s="184" t="s">
        <v>575</v>
      </c>
      <c r="H124" s="185">
        <v>16567</v>
      </c>
    </row>
    <row r="125" spans="2:8" ht="13.5" customHeight="1">
      <c r="B125" s="183">
        <v>120</v>
      </c>
      <c r="C125" s="184" t="s">
        <v>583</v>
      </c>
      <c r="D125" s="185">
        <v>14690</v>
      </c>
      <c r="F125" s="183">
        <v>120</v>
      </c>
      <c r="G125" s="184" t="s">
        <v>579</v>
      </c>
      <c r="H125" s="185">
        <v>16552</v>
      </c>
    </row>
    <row r="126" spans="2:8" ht="13.5" customHeight="1">
      <c r="B126" s="183">
        <v>121</v>
      </c>
      <c r="C126" s="184" t="s">
        <v>391</v>
      </c>
      <c r="D126" s="185">
        <v>32884</v>
      </c>
      <c r="F126" s="183">
        <v>121</v>
      </c>
      <c r="G126" s="184" t="s">
        <v>479</v>
      </c>
      <c r="H126" s="185">
        <v>16522</v>
      </c>
    </row>
    <row r="127" spans="2:8" ht="13.5" customHeight="1">
      <c r="B127" s="183">
        <v>122</v>
      </c>
      <c r="C127" s="184" t="s">
        <v>585</v>
      </c>
      <c r="D127" s="185">
        <v>8955</v>
      </c>
      <c r="F127" s="183">
        <v>122</v>
      </c>
      <c r="G127" s="184" t="s">
        <v>521</v>
      </c>
      <c r="H127" s="185">
        <v>16226</v>
      </c>
    </row>
    <row r="128" spans="2:8" ht="13.5" customHeight="1">
      <c r="B128" s="183">
        <v>123</v>
      </c>
      <c r="C128" s="184" t="s">
        <v>539</v>
      </c>
      <c r="D128" s="185">
        <v>19116</v>
      </c>
      <c r="F128" s="183">
        <v>123</v>
      </c>
      <c r="G128" s="184" t="s">
        <v>571</v>
      </c>
      <c r="H128" s="185">
        <v>16062</v>
      </c>
    </row>
    <row r="129" spans="2:8" ht="13.5" customHeight="1">
      <c r="B129" s="183">
        <v>124</v>
      </c>
      <c r="C129" s="184" t="s">
        <v>587</v>
      </c>
      <c r="D129" s="185">
        <v>14259</v>
      </c>
      <c r="F129" s="183">
        <v>124</v>
      </c>
      <c r="G129" s="184" t="s">
        <v>353</v>
      </c>
      <c r="H129" s="185">
        <v>16041</v>
      </c>
    </row>
    <row r="130" spans="2:8" ht="13.5" customHeight="1">
      <c r="B130" s="183">
        <v>125</v>
      </c>
      <c r="C130" s="184" t="s">
        <v>589</v>
      </c>
      <c r="D130" s="185">
        <v>5298</v>
      </c>
      <c r="F130" s="183">
        <v>125</v>
      </c>
      <c r="G130" s="184" t="s">
        <v>431</v>
      </c>
      <c r="H130" s="185">
        <v>15995</v>
      </c>
    </row>
    <row r="131" spans="2:8" ht="13.5" customHeight="1">
      <c r="B131" s="183">
        <v>126</v>
      </c>
      <c r="C131" s="184" t="s">
        <v>591</v>
      </c>
      <c r="D131" s="185">
        <v>4589</v>
      </c>
      <c r="F131" s="183">
        <v>126</v>
      </c>
      <c r="G131" s="184" t="s">
        <v>541</v>
      </c>
      <c r="H131" s="185">
        <v>15962</v>
      </c>
    </row>
    <row r="132" spans="2:8" ht="13.5" customHeight="1">
      <c r="B132" s="183">
        <v>127</v>
      </c>
      <c r="C132" s="184" t="s">
        <v>513</v>
      </c>
      <c r="D132" s="185">
        <v>20588</v>
      </c>
      <c r="F132" s="183">
        <v>127</v>
      </c>
      <c r="G132" s="184" t="s">
        <v>525</v>
      </c>
      <c r="H132" s="185">
        <v>15861</v>
      </c>
    </row>
    <row r="133" spans="2:8" ht="13.5" customHeight="1">
      <c r="B133" s="183">
        <v>128</v>
      </c>
      <c r="C133" s="184" t="s">
        <v>531</v>
      </c>
      <c r="D133" s="185">
        <v>19145</v>
      </c>
      <c r="F133" s="183">
        <v>128</v>
      </c>
      <c r="G133" s="184" t="s">
        <v>509</v>
      </c>
      <c r="H133" s="185">
        <v>15817</v>
      </c>
    </row>
    <row r="134" spans="2:8" ht="13.5" customHeight="1">
      <c r="B134" s="183">
        <v>129</v>
      </c>
      <c r="C134" s="184" t="s">
        <v>593</v>
      </c>
      <c r="D134" s="185">
        <v>14474</v>
      </c>
      <c r="F134" s="183">
        <v>129</v>
      </c>
      <c r="G134" s="184" t="s">
        <v>595</v>
      </c>
      <c r="H134" s="185">
        <v>15779</v>
      </c>
    </row>
    <row r="135" spans="2:8" ht="13.5" customHeight="1">
      <c r="B135" s="183">
        <v>130</v>
      </c>
      <c r="C135" s="184" t="s">
        <v>253</v>
      </c>
      <c r="D135" s="185">
        <v>119915</v>
      </c>
      <c r="F135" s="183">
        <v>130</v>
      </c>
      <c r="G135" s="184" t="s">
        <v>599</v>
      </c>
      <c r="H135" s="185">
        <v>15623</v>
      </c>
    </row>
    <row r="136" spans="2:8" ht="13.5" customHeight="1">
      <c r="B136" s="183">
        <v>131</v>
      </c>
      <c r="C136" s="184" t="s">
        <v>523</v>
      </c>
      <c r="D136" s="185">
        <v>19359</v>
      </c>
      <c r="F136" s="183">
        <v>131</v>
      </c>
      <c r="G136" s="184" t="s">
        <v>273</v>
      </c>
      <c r="H136" s="185">
        <v>15499</v>
      </c>
    </row>
    <row r="137" spans="2:8" ht="13.5" customHeight="1">
      <c r="B137" s="183">
        <v>132</v>
      </c>
      <c r="C137" s="184" t="s">
        <v>495</v>
      </c>
      <c r="D137" s="185">
        <v>21008</v>
      </c>
      <c r="F137" s="183">
        <v>132</v>
      </c>
      <c r="G137" s="184" t="s">
        <v>597</v>
      </c>
      <c r="H137" s="185">
        <v>15483</v>
      </c>
    </row>
    <row r="138" spans="2:8" ht="13.5" customHeight="1">
      <c r="B138" s="183">
        <v>133</v>
      </c>
      <c r="C138" s="184" t="s">
        <v>377</v>
      </c>
      <c r="D138" s="185">
        <v>34265</v>
      </c>
      <c r="F138" s="183">
        <v>133</v>
      </c>
      <c r="G138" s="184" t="s">
        <v>465</v>
      </c>
      <c r="H138" s="185">
        <v>15251</v>
      </c>
    </row>
    <row r="139" spans="2:8" ht="13.5" customHeight="1">
      <c r="B139" s="183">
        <v>134</v>
      </c>
      <c r="C139" s="184" t="s">
        <v>549</v>
      </c>
      <c r="D139" s="185">
        <v>18699</v>
      </c>
      <c r="F139" s="183">
        <v>134</v>
      </c>
      <c r="G139" s="184" t="s">
        <v>281</v>
      </c>
      <c r="H139" s="185">
        <v>15182</v>
      </c>
    </row>
    <row r="140" spans="2:8" ht="13.5" customHeight="1">
      <c r="B140" s="183">
        <v>135</v>
      </c>
      <c r="C140" s="184" t="s">
        <v>533</v>
      </c>
      <c r="D140" s="185">
        <v>19140</v>
      </c>
      <c r="F140" s="183">
        <v>135</v>
      </c>
      <c r="G140" s="184" t="s">
        <v>371</v>
      </c>
      <c r="H140" s="185">
        <v>15142</v>
      </c>
    </row>
    <row r="141" spans="2:8" ht="13.5" customHeight="1">
      <c r="B141" s="183">
        <v>136</v>
      </c>
      <c r="C141" s="184" t="s">
        <v>595</v>
      </c>
      <c r="D141" s="185">
        <v>15779</v>
      </c>
      <c r="F141" s="183">
        <v>136</v>
      </c>
      <c r="G141" s="184" t="s">
        <v>601</v>
      </c>
      <c r="H141" s="185">
        <v>15068</v>
      </c>
    </row>
    <row r="142" spans="2:8" ht="13.5" customHeight="1">
      <c r="B142" s="183">
        <v>137</v>
      </c>
      <c r="C142" s="184" t="s">
        <v>507</v>
      </c>
      <c r="D142" s="185">
        <v>20635</v>
      </c>
      <c r="F142" s="183">
        <v>137</v>
      </c>
      <c r="G142" s="184" t="s">
        <v>583</v>
      </c>
      <c r="H142" s="185">
        <v>14690</v>
      </c>
    </row>
    <row r="143" spans="2:8" ht="13.5" customHeight="1">
      <c r="B143" s="183">
        <v>138</v>
      </c>
      <c r="C143" s="184" t="s">
        <v>361</v>
      </c>
      <c r="D143" s="185">
        <v>38433</v>
      </c>
      <c r="F143" s="183">
        <v>138</v>
      </c>
      <c r="G143" s="184" t="s">
        <v>593</v>
      </c>
      <c r="H143" s="185">
        <v>14474</v>
      </c>
    </row>
    <row r="144" spans="2:8" ht="13.5" customHeight="1">
      <c r="B144" s="183">
        <v>139</v>
      </c>
      <c r="C144" s="184" t="s">
        <v>461</v>
      </c>
      <c r="D144" s="185">
        <v>24748</v>
      </c>
      <c r="F144" s="183">
        <v>139</v>
      </c>
      <c r="G144" s="184" t="s">
        <v>423</v>
      </c>
      <c r="H144" s="185">
        <v>14446</v>
      </c>
    </row>
    <row r="145" spans="2:8" ht="13.5" customHeight="1">
      <c r="B145" s="183">
        <v>140</v>
      </c>
      <c r="C145" s="184" t="s">
        <v>365</v>
      </c>
      <c r="D145" s="185">
        <v>37833</v>
      </c>
      <c r="F145" s="183">
        <v>140</v>
      </c>
      <c r="G145" s="184" t="s">
        <v>587</v>
      </c>
      <c r="H145" s="185">
        <v>14259</v>
      </c>
    </row>
    <row r="146" spans="2:8" ht="13.5" customHeight="1">
      <c r="B146" s="183">
        <v>141</v>
      </c>
      <c r="C146" s="184" t="s">
        <v>605</v>
      </c>
      <c r="D146" s="185">
        <v>14048</v>
      </c>
      <c r="F146" s="183">
        <v>141</v>
      </c>
      <c r="G146" s="184" t="s">
        <v>603</v>
      </c>
      <c r="H146" s="185">
        <v>14237</v>
      </c>
    </row>
    <row r="147" spans="2:8" ht="13.5" customHeight="1">
      <c r="B147" s="183">
        <v>142</v>
      </c>
      <c r="C147" s="184" t="s">
        <v>485</v>
      </c>
      <c r="D147" s="185">
        <v>22818</v>
      </c>
      <c r="F147" s="183">
        <v>142</v>
      </c>
      <c r="G147" s="184" t="s">
        <v>387</v>
      </c>
      <c r="H147" s="185">
        <v>14127</v>
      </c>
    </row>
    <row r="148" spans="2:8" ht="13.5" customHeight="1">
      <c r="B148" s="183">
        <v>143</v>
      </c>
      <c r="C148" s="184" t="s">
        <v>399</v>
      </c>
      <c r="D148" s="185">
        <v>32348</v>
      </c>
      <c r="F148" s="183">
        <v>143</v>
      </c>
      <c r="G148" s="184" t="s">
        <v>605</v>
      </c>
      <c r="H148" s="185">
        <v>14048</v>
      </c>
    </row>
    <row r="149" spans="2:8" ht="13.5" customHeight="1">
      <c r="B149" s="183">
        <v>144</v>
      </c>
      <c r="C149" s="184" t="s">
        <v>275</v>
      </c>
      <c r="D149" s="185">
        <v>81924</v>
      </c>
      <c r="F149" s="183">
        <v>144</v>
      </c>
      <c r="G149" s="184" t="s">
        <v>607</v>
      </c>
      <c r="H149" s="185">
        <v>13975</v>
      </c>
    </row>
    <row r="150" spans="2:8" ht="13.5" customHeight="1">
      <c r="B150" s="183">
        <v>145</v>
      </c>
      <c r="C150" s="184" t="s">
        <v>491</v>
      </c>
      <c r="D150" s="185">
        <v>21007</v>
      </c>
      <c r="F150" s="183">
        <v>145</v>
      </c>
      <c r="G150" s="184" t="s">
        <v>499</v>
      </c>
      <c r="H150" s="185">
        <v>13968</v>
      </c>
    </row>
    <row r="151" spans="2:8" ht="13.5" customHeight="1">
      <c r="B151" s="183">
        <v>146</v>
      </c>
      <c r="C151" s="184" t="s">
        <v>565</v>
      </c>
      <c r="D151" s="185">
        <v>18302</v>
      </c>
      <c r="F151" s="183">
        <v>146</v>
      </c>
      <c r="G151" s="184" t="s">
        <v>609</v>
      </c>
      <c r="H151" s="185">
        <v>13727</v>
      </c>
    </row>
    <row r="152" spans="2:8" ht="13.5" customHeight="1">
      <c r="B152" s="183">
        <v>147</v>
      </c>
      <c r="C152" s="184" t="s">
        <v>573</v>
      </c>
      <c r="D152" s="185">
        <v>17384</v>
      </c>
      <c r="F152" s="183">
        <v>147</v>
      </c>
      <c r="G152" s="184" t="s">
        <v>415</v>
      </c>
      <c r="H152" s="185">
        <v>13295</v>
      </c>
    </row>
    <row r="153" spans="2:8" ht="13.5" customHeight="1">
      <c r="B153" s="183">
        <v>148</v>
      </c>
      <c r="C153" s="184" t="s">
        <v>469</v>
      </c>
      <c r="D153" s="185">
        <v>23511</v>
      </c>
      <c r="F153" s="183">
        <v>148</v>
      </c>
      <c r="G153" s="184" t="s">
        <v>615</v>
      </c>
      <c r="H153" s="185">
        <v>13227</v>
      </c>
    </row>
    <row r="154" spans="2:8" ht="13.5" customHeight="1">
      <c r="B154" s="183">
        <v>149</v>
      </c>
      <c r="C154" s="184" t="s">
        <v>613</v>
      </c>
      <c r="D154" s="185">
        <v>5847</v>
      </c>
      <c r="F154" s="183">
        <v>149</v>
      </c>
      <c r="G154" s="184" t="s">
        <v>611</v>
      </c>
      <c r="H154" s="185">
        <v>13199</v>
      </c>
    </row>
    <row r="155" spans="2:8" ht="13.5" customHeight="1">
      <c r="B155" s="183">
        <v>150</v>
      </c>
      <c r="C155" s="184" t="s">
        <v>323</v>
      </c>
      <c r="D155" s="185">
        <v>46970</v>
      </c>
      <c r="F155" s="183">
        <v>150</v>
      </c>
      <c r="G155" s="184" t="s">
        <v>435</v>
      </c>
      <c r="H155" s="185">
        <v>12656</v>
      </c>
    </row>
    <row r="156" spans="2:8" ht="13.5" customHeight="1">
      <c r="B156" s="183">
        <v>151</v>
      </c>
      <c r="C156" s="184" t="s">
        <v>617</v>
      </c>
      <c r="D156" s="185">
        <v>12532</v>
      </c>
      <c r="F156" s="183">
        <v>151</v>
      </c>
      <c r="G156" s="184" t="s">
        <v>617</v>
      </c>
      <c r="H156" s="185">
        <v>12532</v>
      </c>
    </row>
    <row r="157" spans="2:8" ht="13.5" customHeight="1">
      <c r="B157" s="183">
        <v>152</v>
      </c>
      <c r="C157" s="184" t="s">
        <v>621</v>
      </c>
      <c r="D157" s="185">
        <v>6902</v>
      </c>
      <c r="F157" s="183">
        <v>152</v>
      </c>
      <c r="G157" s="184" t="s">
        <v>619</v>
      </c>
      <c r="H157" s="185">
        <v>12461</v>
      </c>
    </row>
    <row r="158" spans="2:8" ht="13.5" customHeight="1">
      <c r="B158" s="183">
        <v>153</v>
      </c>
      <c r="C158" s="184" t="s">
        <v>553</v>
      </c>
      <c r="D158" s="185">
        <v>18615</v>
      </c>
      <c r="F158" s="183">
        <v>153</v>
      </c>
      <c r="G158" s="184" t="s">
        <v>463</v>
      </c>
      <c r="H158" s="185">
        <v>12390</v>
      </c>
    </row>
    <row r="159" spans="2:8" ht="13.5" customHeight="1">
      <c r="B159" s="183">
        <v>154</v>
      </c>
      <c r="C159" s="184" t="s">
        <v>623</v>
      </c>
      <c r="D159" s="185">
        <v>11391</v>
      </c>
      <c r="F159" s="183">
        <v>154</v>
      </c>
      <c r="G159" s="184" t="s">
        <v>235</v>
      </c>
      <c r="H159" s="185">
        <v>12360</v>
      </c>
    </row>
    <row r="160" spans="2:8" ht="13.5" customHeight="1">
      <c r="B160" s="183">
        <v>155</v>
      </c>
      <c r="C160" s="184" t="s">
        <v>601</v>
      </c>
      <c r="D160" s="185">
        <v>15068</v>
      </c>
      <c r="F160" s="183">
        <v>155</v>
      </c>
      <c r="G160" s="184" t="s">
        <v>625</v>
      </c>
      <c r="H160" s="185">
        <v>11971</v>
      </c>
    </row>
    <row r="161" spans="2:8" ht="13.5" customHeight="1">
      <c r="B161" s="183">
        <v>156</v>
      </c>
      <c r="C161" s="184" t="s">
        <v>417</v>
      </c>
      <c r="D161" s="185">
        <v>30304</v>
      </c>
      <c r="F161" s="183">
        <v>156</v>
      </c>
      <c r="G161" s="184" t="s">
        <v>559</v>
      </c>
      <c r="H161" s="185">
        <v>11943</v>
      </c>
    </row>
    <row r="162" spans="2:8" ht="13.5" customHeight="1">
      <c r="B162" s="183">
        <v>157</v>
      </c>
      <c r="C162" s="184" t="s">
        <v>519</v>
      </c>
      <c r="D162" s="185">
        <v>19771</v>
      </c>
      <c r="F162" s="183">
        <v>157</v>
      </c>
      <c r="G162" s="184" t="s">
        <v>297</v>
      </c>
      <c r="H162" s="185">
        <v>11915</v>
      </c>
    </row>
    <row r="163" spans="2:8" ht="13.5" customHeight="1">
      <c r="B163" s="183">
        <v>158</v>
      </c>
      <c r="C163" s="184" t="s">
        <v>627</v>
      </c>
      <c r="D163" s="185">
        <v>7652</v>
      </c>
      <c r="F163" s="183">
        <v>158</v>
      </c>
      <c r="G163" s="184" t="s">
        <v>493</v>
      </c>
      <c r="H163" s="185">
        <v>11776</v>
      </c>
    </row>
    <row r="164" spans="2:8" ht="13.5" customHeight="1">
      <c r="B164" s="183">
        <v>159</v>
      </c>
      <c r="C164" s="184" t="s">
        <v>333</v>
      </c>
      <c r="D164" s="185">
        <v>42016</v>
      </c>
      <c r="F164" s="183">
        <v>159</v>
      </c>
      <c r="G164" s="184" t="s">
        <v>503</v>
      </c>
      <c r="H164" s="185">
        <v>11718</v>
      </c>
    </row>
    <row r="165" spans="2:8" ht="13.5" customHeight="1">
      <c r="B165" s="183">
        <v>160</v>
      </c>
      <c r="C165" s="184" t="s">
        <v>629</v>
      </c>
      <c r="D165" s="185">
        <v>5561</v>
      </c>
      <c r="F165" s="183">
        <v>160</v>
      </c>
      <c r="G165" s="184" t="s">
        <v>555</v>
      </c>
      <c r="H165" s="185">
        <v>11670</v>
      </c>
    </row>
    <row r="166" spans="2:8" ht="13.5" customHeight="1">
      <c r="B166" s="183">
        <v>161</v>
      </c>
      <c r="C166" s="184" t="s">
        <v>631</v>
      </c>
      <c r="D166" s="185">
        <v>7645</v>
      </c>
      <c r="F166" s="183">
        <v>161</v>
      </c>
      <c r="G166" s="184" t="s">
        <v>467</v>
      </c>
      <c r="H166" s="185">
        <v>11654</v>
      </c>
    </row>
    <row r="167" spans="2:8" ht="13.5" customHeight="1">
      <c r="B167" s="183">
        <v>162</v>
      </c>
      <c r="C167" s="184" t="s">
        <v>337</v>
      </c>
      <c r="D167" s="185">
        <v>41466</v>
      </c>
      <c r="F167" s="183">
        <v>162</v>
      </c>
      <c r="G167" s="184" t="s">
        <v>633</v>
      </c>
      <c r="H167" s="185">
        <v>11633</v>
      </c>
    </row>
    <row r="168" spans="2:8" ht="13.5" customHeight="1">
      <c r="B168" s="183">
        <v>163</v>
      </c>
      <c r="C168" s="184" t="s">
        <v>271</v>
      </c>
      <c r="D168" s="185">
        <v>83759</v>
      </c>
      <c r="F168" s="183">
        <v>163</v>
      </c>
      <c r="G168" s="184" t="s">
        <v>623</v>
      </c>
      <c r="H168" s="185">
        <v>11391</v>
      </c>
    </row>
    <row r="169" spans="2:8" ht="13.5" customHeight="1">
      <c r="B169" s="183">
        <v>164</v>
      </c>
      <c r="C169" s="184" t="s">
        <v>283</v>
      </c>
      <c r="D169" s="185">
        <v>71329</v>
      </c>
      <c r="F169" s="183">
        <v>164</v>
      </c>
      <c r="G169" s="184" t="s">
        <v>547</v>
      </c>
      <c r="H169" s="185">
        <v>11202</v>
      </c>
    </row>
    <row r="170" spans="2:8" ht="13.5" customHeight="1">
      <c r="B170" s="183">
        <v>165</v>
      </c>
      <c r="C170" s="184" t="s">
        <v>457</v>
      </c>
      <c r="D170" s="185">
        <v>24810</v>
      </c>
      <c r="F170" s="183">
        <v>165</v>
      </c>
      <c r="G170" s="184" t="s">
        <v>441</v>
      </c>
      <c r="H170" s="185">
        <v>11148</v>
      </c>
    </row>
    <row r="171" spans="2:8" ht="13.5" customHeight="1">
      <c r="B171" s="183">
        <v>166</v>
      </c>
      <c r="C171" s="184" t="s">
        <v>449</v>
      </c>
      <c r="D171" s="185">
        <v>25192</v>
      </c>
      <c r="F171" s="183">
        <v>166</v>
      </c>
      <c r="G171" s="184" t="s">
        <v>545</v>
      </c>
      <c r="H171" s="185">
        <v>11034</v>
      </c>
    </row>
    <row r="172" spans="2:8" ht="13.5" customHeight="1">
      <c r="B172" s="183">
        <v>167</v>
      </c>
      <c r="C172" s="184" t="s">
        <v>369</v>
      </c>
      <c r="D172" s="185">
        <v>36556</v>
      </c>
      <c r="F172" s="183">
        <v>167</v>
      </c>
      <c r="G172" s="184" t="s">
        <v>325</v>
      </c>
      <c r="H172" s="185">
        <v>11020</v>
      </c>
    </row>
    <row r="173" spans="2:8" ht="13.5" customHeight="1">
      <c r="B173" s="183">
        <v>168</v>
      </c>
      <c r="C173" s="184" t="s">
        <v>611</v>
      </c>
      <c r="D173" s="185">
        <v>13199</v>
      </c>
      <c r="F173" s="183">
        <v>168</v>
      </c>
      <c r="G173" s="184" t="s">
        <v>257</v>
      </c>
      <c r="H173" s="185">
        <v>10979</v>
      </c>
    </row>
    <row r="174" spans="2:8" ht="13.5" customHeight="1">
      <c r="B174" s="183">
        <v>169</v>
      </c>
      <c r="C174" s="184" t="s">
        <v>599</v>
      </c>
      <c r="D174" s="185">
        <v>15623</v>
      </c>
      <c r="F174" s="183">
        <v>169</v>
      </c>
      <c r="G174" s="184" t="s">
        <v>379</v>
      </c>
      <c r="H174" s="185">
        <v>10975</v>
      </c>
    </row>
    <row r="175" spans="2:8" ht="13.5" customHeight="1">
      <c r="B175" s="183">
        <v>170</v>
      </c>
      <c r="C175" s="184" t="s">
        <v>603</v>
      </c>
      <c r="D175" s="185">
        <v>14237</v>
      </c>
      <c r="F175" s="183">
        <v>170</v>
      </c>
      <c r="G175" s="184" t="s">
        <v>635</v>
      </c>
      <c r="H175" s="185">
        <v>10963</v>
      </c>
    </row>
    <row r="176" spans="2:8" ht="13.5" customHeight="1">
      <c r="B176" s="183">
        <v>171</v>
      </c>
      <c r="C176" s="184" t="s">
        <v>563</v>
      </c>
      <c r="D176" s="185">
        <v>18319</v>
      </c>
      <c r="F176" s="183">
        <v>171</v>
      </c>
      <c r="G176" s="184" t="s">
        <v>637</v>
      </c>
      <c r="H176" s="185">
        <v>10955</v>
      </c>
    </row>
    <row r="177" spans="2:8" ht="13.5" customHeight="1">
      <c r="B177" s="183">
        <v>172</v>
      </c>
      <c r="C177" s="184" t="s">
        <v>329</v>
      </c>
      <c r="D177" s="185">
        <v>45560</v>
      </c>
      <c r="F177" s="183">
        <v>172</v>
      </c>
      <c r="G177" s="184" t="s">
        <v>639</v>
      </c>
      <c r="H177" s="185">
        <v>10953</v>
      </c>
    </row>
    <row r="178" spans="2:8" ht="13.5" customHeight="1">
      <c r="B178" s="183">
        <v>173</v>
      </c>
      <c r="C178" s="184" t="s">
        <v>427</v>
      </c>
      <c r="D178" s="185">
        <v>28020</v>
      </c>
      <c r="F178" s="183">
        <v>173</v>
      </c>
      <c r="G178" s="184" t="s">
        <v>397</v>
      </c>
      <c r="H178" s="185">
        <v>10716</v>
      </c>
    </row>
    <row r="179" spans="2:8" ht="13.5" customHeight="1">
      <c r="B179" s="183">
        <v>174</v>
      </c>
      <c r="C179" s="184" t="s">
        <v>641</v>
      </c>
      <c r="D179" s="185">
        <v>7259</v>
      </c>
      <c r="F179" s="183">
        <v>174</v>
      </c>
      <c r="G179" s="184" t="s">
        <v>475</v>
      </c>
      <c r="H179" s="185">
        <v>10648</v>
      </c>
    </row>
    <row r="180" spans="2:8" ht="13.5" customHeight="1">
      <c r="B180" s="183">
        <v>175</v>
      </c>
      <c r="C180" s="184" t="s">
        <v>381</v>
      </c>
      <c r="D180" s="185">
        <v>33699</v>
      </c>
      <c r="F180" s="183">
        <v>175</v>
      </c>
      <c r="G180" s="184" t="s">
        <v>535</v>
      </c>
      <c r="H180" s="185">
        <v>10638</v>
      </c>
    </row>
    <row r="181" spans="2:8" ht="13.5" customHeight="1">
      <c r="B181" s="183">
        <v>176</v>
      </c>
      <c r="C181" s="184" t="s">
        <v>643</v>
      </c>
      <c r="D181" s="185">
        <v>4484</v>
      </c>
      <c r="F181" s="183">
        <v>176</v>
      </c>
      <c r="G181" s="184" t="s">
        <v>407</v>
      </c>
      <c r="H181" s="185">
        <v>10473</v>
      </c>
    </row>
    <row r="182" spans="2:8" ht="13.5" customHeight="1">
      <c r="B182" s="183">
        <v>177</v>
      </c>
      <c r="C182" s="184" t="s">
        <v>633</v>
      </c>
      <c r="D182" s="185">
        <v>11633</v>
      </c>
      <c r="F182" s="183">
        <v>177</v>
      </c>
      <c r="G182" s="184" t="s">
        <v>359</v>
      </c>
      <c r="H182" s="185">
        <v>10444</v>
      </c>
    </row>
    <row r="183" spans="2:8" ht="13.5" customHeight="1">
      <c r="B183" s="183">
        <v>178</v>
      </c>
      <c r="C183" s="184" t="s">
        <v>625</v>
      </c>
      <c r="D183" s="185">
        <v>11971</v>
      </c>
      <c r="F183" s="183">
        <v>178</v>
      </c>
      <c r="G183" s="184" t="s">
        <v>645</v>
      </c>
      <c r="H183" s="185">
        <v>10425</v>
      </c>
    </row>
    <row r="184" spans="2:8" ht="13.5" customHeight="1">
      <c r="B184" s="183">
        <v>179</v>
      </c>
      <c r="C184" s="184" t="s">
        <v>515</v>
      </c>
      <c r="D184" s="185">
        <v>20272</v>
      </c>
      <c r="F184" s="183">
        <v>179</v>
      </c>
      <c r="G184" s="184" t="s">
        <v>247</v>
      </c>
      <c r="H184" s="185">
        <v>10210</v>
      </c>
    </row>
    <row r="185" spans="2:8" ht="13.5" customHeight="1">
      <c r="B185" s="183">
        <v>180</v>
      </c>
      <c r="C185" s="184" t="s">
        <v>597</v>
      </c>
      <c r="D185" s="185">
        <v>15483</v>
      </c>
      <c r="F185" s="183">
        <v>180</v>
      </c>
      <c r="G185" s="184" t="s">
        <v>455</v>
      </c>
      <c r="H185" s="185">
        <v>10204</v>
      </c>
    </row>
    <row r="186" spans="2:8" ht="13.5" customHeight="1">
      <c r="B186" s="183">
        <v>181</v>
      </c>
      <c r="C186" s="184" t="s">
        <v>635</v>
      </c>
      <c r="D186" s="185">
        <v>10963</v>
      </c>
      <c r="F186" s="183">
        <v>181</v>
      </c>
      <c r="G186" s="184" t="s">
        <v>517</v>
      </c>
      <c r="H186" s="185">
        <v>10027</v>
      </c>
    </row>
    <row r="187" spans="2:8" ht="13.5" customHeight="1">
      <c r="B187" s="183">
        <v>182</v>
      </c>
      <c r="C187" s="184" t="s">
        <v>567</v>
      </c>
      <c r="D187" s="185">
        <v>18225</v>
      </c>
      <c r="F187" s="183">
        <v>182</v>
      </c>
      <c r="G187" s="184" t="s">
        <v>487</v>
      </c>
      <c r="H187" s="185">
        <v>9965</v>
      </c>
    </row>
    <row r="188" spans="2:8" ht="13.5" customHeight="1">
      <c r="B188" s="183">
        <v>183</v>
      </c>
      <c r="C188" s="184" t="s">
        <v>443</v>
      </c>
      <c r="D188" s="185">
        <v>25448</v>
      </c>
      <c r="F188" s="183">
        <v>183</v>
      </c>
      <c r="G188" s="184" t="s">
        <v>343</v>
      </c>
      <c r="H188" s="185">
        <v>9164</v>
      </c>
    </row>
    <row r="189" spans="2:8" ht="13.5" customHeight="1">
      <c r="B189" s="183">
        <v>184</v>
      </c>
      <c r="C189" s="184" t="s">
        <v>237</v>
      </c>
      <c r="D189" s="185">
        <v>176008</v>
      </c>
      <c r="F189" s="183">
        <v>184</v>
      </c>
      <c r="G189" s="184" t="s">
        <v>585</v>
      </c>
      <c r="H189" s="185">
        <v>8955</v>
      </c>
    </row>
    <row r="190" spans="2:8" ht="13.5" customHeight="1">
      <c r="B190" s="183">
        <v>185</v>
      </c>
      <c r="C190" s="184" t="s">
        <v>647</v>
      </c>
      <c r="D190" s="185">
        <v>7489</v>
      </c>
      <c r="F190" s="183">
        <v>185</v>
      </c>
      <c r="G190" s="184" t="s">
        <v>375</v>
      </c>
      <c r="H190" s="185">
        <v>8878</v>
      </c>
    </row>
    <row r="191" spans="2:8" ht="13.5" customHeight="1">
      <c r="B191" s="183">
        <v>186</v>
      </c>
      <c r="C191" s="184" t="s">
        <v>229</v>
      </c>
      <c r="D191" s="185">
        <v>1082935</v>
      </c>
      <c r="F191" s="183">
        <v>186</v>
      </c>
      <c r="G191" s="184" t="s">
        <v>537</v>
      </c>
      <c r="H191" s="185">
        <v>8689</v>
      </c>
    </row>
    <row r="192" spans="2:8" ht="13.5" customHeight="1">
      <c r="B192" s="183">
        <v>187</v>
      </c>
      <c r="C192" s="184" t="s">
        <v>543</v>
      </c>
      <c r="D192" s="185">
        <v>18421</v>
      </c>
      <c r="F192" s="183">
        <v>187</v>
      </c>
      <c r="G192" s="184" t="s">
        <v>411</v>
      </c>
      <c r="H192" s="185">
        <v>8534</v>
      </c>
    </row>
    <row r="193" spans="2:8" ht="13.5" customHeight="1">
      <c r="B193" s="183">
        <v>188</v>
      </c>
      <c r="C193" s="184" t="s">
        <v>351</v>
      </c>
      <c r="D193" s="185">
        <v>40791</v>
      </c>
      <c r="F193" s="183">
        <v>188</v>
      </c>
      <c r="G193" s="184" t="s">
        <v>649</v>
      </c>
      <c r="H193" s="185">
        <v>8382</v>
      </c>
    </row>
    <row r="194" spans="2:8" ht="13.5" customHeight="1">
      <c r="B194" s="183">
        <v>189</v>
      </c>
      <c r="C194" s="184" t="s">
        <v>619</v>
      </c>
      <c r="D194" s="185">
        <v>12461</v>
      </c>
      <c r="F194" s="183">
        <v>189</v>
      </c>
      <c r="G194" s="184" t="s">
        <v>451</v>
      </c>
      <c r="H194" s="185">
        <v>8347</v>
      </c>
    </row>
    <row r="195" spans="2:8" ht="13.5" customHeight="1">
      <c r="B195" s="183">
        <v>190</v>
      </c>
      <c r="C195" s="184" t="s">
        <v>651</v>
      </c>
      <c r="D195" s="185">
        <v>4583</v>
      </c>
      <c r="F195" s="183">
        <v>190</v>
      </c>
      <c r="G195" s="184" t="s">
        <v>581</v>
      </c>
      <c r="H195" s="185">
        <v>8306</v>
      </c>
    </row>
    <row r="196" spans="2:8" ht="13.5" customHeight="1">
      <c r="B196" s="183">
        <v>191</v>
      </c>
      <c r="C196" s="184" t="s">
        <v>557</v>
      </c>
      <c r="D196" s="185">
        <v>18548</v>
      </c>
      <c r="F196" s="183">
        <v>191</v>
      </c>
      <c r="G196" s="184" t="s">
        <v>483</v>
      </c>
      <c r="H196" s="185">
        <v>7668</v>
      </c>
    </row>
    <row r="197" spans="2:8" ht="13.5" customHeight="1">
      <c r="B197" s="183">
        <v>192</v>
      </c>
      <c r="C197" s="184" t="s">
        <v>653</v>
      </c>
      <c r="D197" s="185">
        <v>5082</v>
      </c>
      <c r="F197" s="183">
        <v>192</v>
      </c>
      <c r="G197" s="184" t="s">
        <v>627</v>
      </c>
      <c r="H197" s="185">
        <v>7652</v>
      </c>
    </row>
    <row r="198" spans="2:8" ht="13.5" customHeight="1">
      <c r="B198" s="183">
        <v>193</v>
      </c>
      <c r="C198" s="184" t="s">
        <v>655</v>
      </c>
      <c r="D198" s="185">
        <v>6620</v>
      </c>
      <c r="F198" s="183">
        <v>193</v>
      </c>
      <c r="G198" s="184" t="s">
        <v>631</v>
      </c>
      <c r="H198" s="185">
        <v>7645</v>
      </c>
    </row>
    <row r="199" spans="2:8" ht="13.5" customHeight="1">
      <c r="B199" s="183">
        <v>194</v>
      </c>
      <c r="C199" s="184" t="s">
        <v>505</v>
      </c>
      <c r="D199" s="185">
        <v>20800</v>
      </c>
      <c r="F199" s="183">
        <v>194</v>
      </c>
      <c r="G199" s="184" t="s">
        <v>569</v>
      </c>
      <c r="H199" s="185">
        <v>7630</v>
      </c>
    </row>
    <row r="200" spans="2:8" ht="13.5" customHeight="1">
      <c r="B200" s="183">
        <v>195</v>
      </c>
      <c r="C200" s="184" t="s">
        <v>609</v>
      </c>
      <c r="D200" s="185">
        <v>13727</v>
      </c>
      <c r="F200" s="183">
        <v>195</v>
      </c>
      <c r="G200" s="184" t="s">
        <v>647</v>
      </c>
      <c r="H200" s="185">
        <v>7489</v>
      </c>
    </row>
    <row r="201" spans="2:8" ht="13.5" customHeight="1">
      <c r="B201" s="183">
        <v>196</v>
      </c>
      <c r="C201" s="184" t="s">
        <v>637</v>
      </c>
      <c r="D201" s="185">
        <v>10955</v>
      </c>
      <c r="F201" s="183">
        <v>196</v>
      </c>
      <c r="G201" s="184" t="s">
        <v>551</v>
      </c>
      <c r="H201" s="185">
        <v>7427</v>
      </c>
    </row>
    <row r="202" spans="2:8" ht="13.5" customHeight="1">
      <c r="B202" s="183">
        <v>197</v>
      </c>
      <c r="C202" s="184" t="s">
        <v>607</v>
      </c>
      <c r="D202" s="185">
        <v>13975</v>
      </c>
      <c r="F202" s="183">
        <v>197</v>
      </c>
      <c r="G202" s="184" t="s">
        <v>327</v>
      </c>
      <c r="H202" s="185">
        <v>7350</v>
      </c>
    </row>
    <row r="203" spans="2:8" ht="13.5" customHeight="1">
      <c r="B203" s="183">
        <v>198</v>
      </c>
      <c r="C203" s="184" t="s">
        <v>639</v>
      </c>
      <c r="D203" s="185">
        <v>10953</v>
      </c>
      <c r="F203" s="183">
        <v>198</v>
      </c>
      <c r="G203" s="184" t="s">
        <v>641</v>
      </c>
      <c r="H203" s="185">
        <v>7259</v>
      </c>
    </row>
    <row r="204" spans="2:8" ht="13.5" customHeight="1">
      <c r="B204" s="183">
        <v>199</v>
      </c>
      <c r="C204" s="184" t="s">
        <v>577</v>
      </c>
      <c r="D204" s="185">
        <v>17760</v>
      </c>
      <c r="F204" s="183">
        <v>199</v>
      </c>
      <c r="G204" s="184" t="s">
        <v>621</v>
      </c>
      <c r="H204" s="185">
        <v>6902</v>
      </c>
    </row>
    <row r="205" spans="2:8" ht="13.5" customHeight="1">
      <c r="B205" s="183">
        <v>200</v>
      </c>
      <c r="C205" s="184" t="s">
        <v>645</v>
      </c>
      <c r="D205" s="185">
        <v>10425</v>
      </c>
      <c r="F205" s="183">
        <v>200</v>
      </c>
      <c r="G205" s="184" t="s">
        <v>261</v>
      </c>
      <c r="H205" s="185">
        <v>6844</v>
      </c>
    </row>
    <row r="206" spans="2:8" ht="13.5" customHeight="1">
      <c r="B206" s="183">
        <v>201</v>
      </c>
      <c r="C206" s="184" t="s">
        <v>657</v>
      </c>
      <c r="D206" s="185">
        <v>5556</v>
      </c>
      <c r="F206" s="183">
        <v>201</v>
      </c>
      <c r="G206" s="184" t="s">
        <v>561</v>
      </c>
      <c r="H206" s="185">
        <v>6829</v>
      </c>
    </row>
    <row r="207" spans="2:8" ht="13.5" customHeight="1">
      <c r="B207" s="183">
        <v>202</v>
      </c>
      <c r="C207" s="184" t="s">
        <v>649</v>
      </c>
      <c r="D207" s="185">
        <v>8382</v>
      </c>
      <c r="F207" s="183">
        <v>202</v>
      </c>
      <c r="G207" s="184" t="s">
        <v>655</v>
      </c>
      <c r="H207" s="185">
        <v>6620</v>
      </c>
    </row>
    <row r="208" spans="2:8" ht="13.5" customHeight="1">
      <c r="B208" s="183">
        <v>203</v>
      </c>
      <c r="C208" s="184" t="s">
        <v>421</v>
      </c>
      <c r="D208" s="185">
        <v>28575</v>
      </c>
      <c r="F208" s="183">
        <v>203</v>
      </c>
      <c r="G208" s="184" t="s">
        <v>231</v>
      </c>
      <c r="H208" s="185">
        <v>6421</v>
      </c>
    </row>
    <row r="209" spans="2:8" ht="13.5" customHeight="1">
      <c r="B209" s="183">
        <v>204</v>
      </c>
      <c r="C209" s="184" t="s">
        <v>241</v>
      </c>
      <c r="D209" s="185">
        <v>166295</v>
      </c>
      <c r="F209" s="183">
        <v>204</v>
      </c>
      <c r="G209" s="184" t="s">
        <v>489</v>
      </c>
      <c r="H209" s="185">
        <v>6138</v>
      </c>
    </row>
    <row r="210" spans="2:8" ht="13.5" customHeight="1">
      <c r="B210" s="183">
        <v>205</v>
      </c>
      <c r="C210" s="184" t="s">
        <v>497</v>
      </c>
      <c r="D210" s="185">
        <v>21028</v>
      </c>
      <c r="F210" s="183">
        <v>205</v>
      </c>
      <c r="G210" s="184" t="s">
        <v>339</v>
      </c>
      <c r="H210" s="185">
        <v>5938</v>
      </c>
    </row>
    <row r="211" spans="2:8" ht="13.5" customHeight="1">
      <c r="B211" s="183">
        <v>206</v>
      </c>
      <c r="C211" s="184" t="s">
        <v>659</v>
      </c>
      <c r="D211" s="185">
        <v>5731</v>
      </c>
      <c r="F211" s="183">
        <v>206</v>
      </c>
      <c r="G211" s="184" t="s">
        <v>613</v>
      </c>
      <c r="H211" s="185">
        <v>5847</v>
      </c>
    </row>
    <row r="212" spans="2:8" ht="13.5" customHeight="1">
      <c r="B212" s="183">
        <v>207</v>
      </c>
      <c r="C212" s="184" t="s">
        <v>341</v>
      </c>
      <c r="D212" s="185">
        <v>41102</v>
      </c>
      <c r="F212" s="183">
        <v>207</v>
      </c>
      <c r="G212" s="184" t="s">
        <v>659</v>
      </c>
      <c r="H212" s="185">
        <v>5731</v>
      </c>
    </row>
    <row r="213" spans="2:8" ht="13.5" customHeight="1">
      <c r="B213" s="183">
        <v>208</v>
      </c>
      <c r="C213" s="184" t="s">
        <v>373</v>
      </c>
      <c r="D213" s="185">
        <v>34949</v>
      </c>
      <c r="F213" s="183">
        <v>208</v>
      </c>
      <c r="G213" s="184" t="s">
        <v>629</v>
      </c>
      <c r="H213" s="185">
        <v>5561</v>
      </c>
    </row>
    <row r="214" spans="2:8" ht="13.5" customHeight="1">
      <c r="B214" s="183">
        <v>209</v>
      </c>
      <c r="C214" s="184" t="s">
        <v>453</v>
      </c>
      <c r="D214" s="185">
        <v>25232</v>
      </c>
      <c r="F214" s="183">
        <v>209</v>
      </c>
      <c r="G214" s="184" t="s">
        <v>657</v>
      </c>
      <c r="H214" s="185">
        <v>5556</v>
      </c>
    </row>
    <row r="215" spans="2:8" ht="13.5" customHeight="1">
      <c r="B215" s="183">
        <v>210</v>
      </c>
      <c r="C215" s="184" t="s">
        <v>305</v>
      </c>
      <c r="D215" s="185">
        <v>57955</v>
      </c>
      <c r="F215" s="183">
        <v>210</v>
      </c>
      <c r="G215" s="184" t="s">
        <v>311</v>
      </c>
      <c r="H215" s="185">
        <v>5544</v>
      </c>
    </row>
    <row r="216" spans="2:8" ht="13.5" customHeight="1">
      <c r="B216" s="183">
        <v>211</v>
      </c>
      <c r="C216" s="184" t="s">
        <v>395</v>
      </c>
      <c r="D216" s="185">
        <v>32629</v>
      </c>
      <c r="F216" s="183">
        <v>211</v>
      </c>
      <c r="G216" s="184" t="s">
        <v>331</v>
      </c>
      <c r="H216" s="185">
        <v>5524</v>
      </c>
    </row>
    <row r="217" spans="2:8" ht="13.5" customHeight="1">
      <c r="B217" s="183">
        <v>212</v>
      </c>
      <c r="C217" s="184" t="s">
        <v>309</v>
      </c>
      <c r="D217" s="185">
        <v>55710</v>
      </c>
      <c r="F217" s="183">
        <v>212</v>
      </c>
      <c r="G217" s="184" t="s">
        <v>589</v>
      </c>
      <c r="H217" s="185">
        <v>5298</v>
      </c>
    </row>
    <row r="218" spans="2:8" ht="13.5" customHeight="1">
      <c r="B218" s="183">
        <v>213</v>
      </c>
      <c r="C218" s="184" t="s">
        <v>313</v>
      </c>
      <c r="D218" s="185">
        <v>51503</v>
      </c>
      <c r="F218" s="183">
        <v>213</v>
      </c>
      <c r="G218" s="184" t="s">
        <v>653</v>
      </c>
      <c r="H218" s="185">
        <v>5082</v>
      </c>
    </row>
    <row r="219" spans="2:8" ht="13.5" customHeight="1">
      <c r="B219" s="183">
        <v>214</v>
      </c>
      <c r="C219" s="184" t="s">
        <v>615</v>
      </c>
      <c r="D219" s="185">
        <v>13227</v>
      </c>
      <c r="F219" s="183">
        <v>214</v>
      </c>
      <c r="G219" s="184" t="s">
        <v>591</v>
      </c>
      <c r="H219" s="185">
        <v>4589</v>
      </c>
    </row>
    <row r="220" spans="2:8" ht="13.5" customHeight="1">
      <c r="B220" s="183">
        <v>215</v>
      </c>
      <c r="C220" s="184" t="s">
        <v>403</v>
      </c>
      <c r="D220" s="185">
        <v>32161</v>
      </c>
      <c r="F220" s="183">
        <v>215</v>
      </c>
      <c r="G220" s="184" t="s">
        <v>651</v>
      </c>
      <c r="H220" s="185">
        <v>4583</v>
      </c>
    </row>
    <row r="221" spans="2:8" ht="13.5" customHeight="1">
      <c r="B221" s="183">
        <v>216</v>
      </c>
      <c r="C221" s="184" t="s">
        <v>409</v>
      </c>
      <c r="D221" s="185">
        <v>30897</v>
      </c>
      <c r="F221" s="183">
        <v>216</v>
      </c>
      <c r="G221" s="184" t="s">
        <v>643</v>
      </c>
      <c r="H221" s="185">
        <v>4484</v>
      </c>
    </row>
    <row r="222" spans="2:8" ht="13.5" customHeight="1">
      <c r="B222" s="183">
        <v>217</v>
      </c>
      <c r="C222" s="184" t="s">
        <v>315</v>
      </c>
      <c r="D222" s="185">
        <v>50806</v>
      </c>
      <c r="F222" s="183">
        <v>217</v>
      </c>
      <c r="G222" s="184" t="s">
        <v>529</v>
      </c>
      <c r="H222" s="185">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SECON</cp:lastModifiedBy>
  <cp:lastPrinted>2019-01-30T21:57:00Z</cp:lastPrinted>
  <dcterms:created xsi:type="dcterms:W3CDTF">2001-09-06T15:18:59Z</dcterms:created>
  <dcterms:modified xsi:type="dcterms:W3CDTF">2019-01-30T21:57:05Z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